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232567A7-BE57-420B-A708-028B921C7D78}" xr6:coauthVersionLast="36" xr6:coauthVersionMax="36" xr10:uidLastSave="{00000000-0000-0000-0000-000000000000}"/>
  <bookViews>
    <workbookView xWindow="0" yWindow="0" windowWidth="22260" windowHeight="12645" activeTab="5" xr2:uid="{00000000-000D-0000-FFFF-FFFF00000000}"/>
  </bookViews>
  <sheets>
    <sheet name="AC3" sheetId="1" r:id="rId1"/>
    <sheet name="AC3 - PUESTOS" sheetId="2" r:id="rId2"/>
    <sheet name="MAYOR" sheetId="3" r:id="rId3"/>
    <sheet name="MAYOR - PUESTOS" sheetId="4" r:id="rId4"/>
    <sheet name="JUVENIL" sheetId="5" r:id="rId5"/>
    <sheet name="JUVENIL - PUESTOS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2" l="1"/>
  <c r="L29" i="2" s="1"/>
  <c r="K32" i="2"/>
  <c r="K35" i="2"/>
  <c r="L35" i="2" s="1"/>
  <c r="K38" i="2"/>
  <c r="L38" i="2" s="1"/>
  <c r="K26" i="2"/>
  <c r="L26" i="2" s="1"/>
  <c r="K16" i="4"/>
  <c r="D18" i="6"/>
  <c r="D19" i="6"/>
  <c r="D20" i="6"/>
  <c r="D21" i="6"/>
  <c r="D22" i="6"/>
  <c r="D17" i="6"/>
  <c r="D11" i="6"/>
  <c r="D12" i="6"/>
  <c r="D13" i="6"/>
  <c r="D14" i="6"/>
  <c r="D15" i="6"/>
  <c r="D10" i="6"/>
  <c r="L32" i="2" l="1"/>
  <c r="D25" i="6"/>
  <c r="D26" i="6"/>
  <c r="D27" i="6"/>
  <c r="D28" i="6"/>
  <c r="D29" i="6"/>
  <c r="D24" i="6"/>
  <c r="S25" i="5"/>
  <c r="S26" i="5"/>
  <c r="S27" i="5"/>
  <c r="S28" i="5"/>
  <c r="S29" i="5"/>
  <c r="S24" i="5"/>
  <c r="S15" i="5"/>
  <c r="S16" i="5"/>
  <c r="S17" i="5"/>
  <c r="S18" i="5"/>
  <c r="S19" i="5"/>
  <c r="S14" i="5"/>
  <c r="S5" i="5"/>
  <c r="S6" i="5"/>
  <c r="S7" i="5"/>
  <c r="S8" i="5"/>
  <c r="S9" i="5"/>
  <c r="S4" i="5"/>
  <c r="J39" i="5"/>
  <c r="J38" i="5"/>
  <c r="J37" i="5"/>
  <c r="J36" i="5"/>
  <c r="J35" i="5"/>
  <c r="J34" i="5"/>
  <c r="J29" i="5"/>
  <c r="J28" i="5"/>
  <c r="J27" i="5"/>
  <c r="J26" i="5"/>
  <c r="J25" i="5"/>
  <c r="J24" i="5"/>
  <c r="J19" i="5"/>
  <c r="J18" i="5"/>
  <c r="J17" i="5"/>
  <c r="J16" i="5"/>
  <c r="J15" i="5"/>
  <c r="J14" i="5"/>
  <c r="J5" i="5"/>
  <c r="J6" i="5"/>
  <c r="J7" i="5"/>
  <c r="J8" i="5"/>
  <c r="J9" i="5"/>
  <c r="J4" i="5"/>
  <c r="Q76" i="1"/>
  <c r="Q18" i="1"/>
  <c r="E9" i="1"/>
  <c r="J43" i="3"/>
  <c r="J42" i="3"/>
  <c r="J41" i="3"/>
  <c r="J40" i="3"/>
  <c r="J39" i="3"/>
  <c r="J38" i="3"/>
  <c r="J37" i="3"/>
  <c r="J32" i="3"/>
  <c r="J31" i="3"/>
  <c r="J30" i="3"/>
  <c r="J29" i="3"/>
  <c r="J28" i="3"/>
  <c r="J27" i="3"/>
  <c r="J26" i="3"/>
  <c r="J21" i="3"/>
  <c r="J20" i="3"/>
  <c r="J19" i="3"/>
  <c r="J18" i="3"/>
  <c r="J17" i="3"/>
  <c r="J16" i="3"/>
  <c r="J15" i="3"/>
  <c r="J5" i="3"/>
  <c r="J6" i="3"/>
  <c r="J7" i="3"/>
  <c r="J8" i="3"/>
  <c r="J9" i="3"/>
  <c r="J10" i="3"/>
  <c r="J70" i="1"/>
  <c r="J71" i="1"/>
  <c r="J72" i="1"/>
  <c r="J73" i="1"/>
  <c r="J74" i="1"/>
  <c r="J75" i="1"/>
  <c r="J76" i="1"/>
  <c r="J77" i="1"/>
  <c r="J57" i="1"/>
  <c r="J58" i="1"/>
  <c r="J59" i="1"/>
  <c r="J60" i="1"/>
  <c r="J61" i="1"/>
  <c r="J62" i="1"/>
  <c r="J63" i="1"/>
  <c r="J64" i="1"/>
  <c r="J44" i="1"/>
  <c r="J45" i="1"/>
  <c r="J46" i="1"/>
  <c r="J47" i="1"/>
  <c r="J48" i="1"/>
  <c r="J49" i="1"/>
  <c r="J50" i="1"/>
  <c r="J51" i="1"/>
  <c r="J31" i="1"/>
  <c r="J32" i="1"/>
  <c r="J33" i="1"/>
  <c r="J34" i="1"/>
  <c r="J35" i="1"/>
  <c r="J36" i="1"/>
  <c r="J37" i="1"/>
  <c r="J38" i="1"/>
  <c r="J4" i="3"/>
  <c r="J69" i="1"/>
  <c r="J56" i="1"/>
  <c r="J43" i="1"/>
  <c r="J30" i="1"/>
  <c r="J18" i="1"/>
  <c r="J19" i="1"/>
  <c r="J20" i="1"/>
  <c r="J21" i="1"/>
  <c r="J22" i="1"/>
  <c r="J23" i="1"/>
  <c r="J24" i="1"/>
  <c r="J25" i="1"/>
  <c r="J17" i="1"/>
  <c r="J5" i="1"/>
  <c r="J6" i="1"/>
  <c r="J7" i="1"/>
  <c r="J8" i="1"/>
  <c r="J9" i="1"/>
  <c r="J10" i="1"/>
  <c r="J11" i="1"/>
  <c r="J12" i="1"/>
  <c r="J4" i="1"/>
  <c r="O39" i="5" l="1"/>
  <c r="P39" i="5" s="1"/>
  <c r="K39" i="5"/>
  <c r="E39" i="5"/>
  <c r="O38" i="5"/>
  <c r="P38" i="5" s="1"/>
  <c r="K38" i="5"/>
  <c r="E38" i="5"/>
  <c r="O37" i="5"/>
  <c r="P37" i="5" s="1"/>
  <c r="K37" i="5"/>
  <c r="E37" i="5"/>
  <c r="O36" i="5"/>
  <c r="P36" i="5" s="1"/>
  <c r="K36" i="5"/>
  <c r="E36" i="5"/>
  <c r="O35" i="5"/>
  <c r="P35" i="5" s="1"/>
  <c r="K35" i="5"/>
  <c r="E35" i="5"/>
  <c r="O34" i="5"/>
  <c r="P34" i="5" s="1"/>
  <c r="K34" i="5"/>
  <c r="E34" i="5"/>
  <c r="O29" i="5"/>
  <c r="P29" i="5" s="1"/>
  <c r="K29" i="5"/>
  <c r="E29" i="5"/>
  <c r="O28" i="5"/>
  <c r="P28" i="5" s="1"/>
  <c r="K28" i="5"/>
  <c r="E28" i="5"/>
  <c r="O27" i="5"/>
  <c r="P27" i="5" s="1"/>
  <c r="K27" i="5"/>
  <c r="E27" i="5"/>
  <c r="O26" i="5"/>
  <c r="P26" i="5" s="1"/>
  <c r="K26" i="5"/>
  <c r="E26" i="5"/>
  <c r="O25" i="5"/>
  <c r="P25" i="5" s="1"/>
  <c r="K25" i="5"/>
  <c r="E25" i="5"/>
  <c r="O24" i="5"/>
  <c r="P24" i="5" s="1"/>
  <c r="K24" i="5"/>
  <c r="E24" i="5"/>
  <c r="O19" i="5"/>
  <c r="P19" i="5" s="1"/>
  <c r="K19" i="5"/>
  <c r="E19" i="5"/>
  <c r="O18" i="5"/>
  <c r="P18" i="5" s="1"/>
  <c r="K18" i="5"/>
  <c r="E18" i="5"/>
  <c r="O17" i="5"/>
  <c r="P17" i="5" s="1"/>
  <c r="K17" i="5"/>
  <c r="E17" i="5"/>
  <c r="O16" i="5"/>
  <c r="P16" i="5" s="1"/>
  <c r="K16" i="5"/>
  <c r="E16" i="5"/>
  <c r="O15" i="5"/>
  <c r="P15" i="5" s="1"/>
  <c r="K15" i="5"/>
  <c r="E15" i="5"/>
  <c r="O14" i="5"/>
  <c r="P14" i="5" s="1"/>
  <c r="K14" i="5"/>
  <c r="E14" i="5"/>
  <c r="O9" i="5"/>
  <c r="P9" i="5" s="1"/>
  <c r="K9" i="5"/>
  <c r="E9" i="5"/>
  <c r="O8" i="5"/>
  <c r="P8" i="5" s="1"/>
  <c r="K8" i="5"/>
  <c r="E8" i="5"/>
  <c r="O7" i="5"/>
  <c r="P7" i="5" s="1"/>
  <c r="K7" i="5"/>
  <c r="E7" i="5"/>
  <c r="O6" i="5"/>
  <c r="P6" i="5" s="1"/>
  <c r="K6" i="5"/>
  <c r="E6" i="5"/>
  <c r="O5" i="5"/>
  <c r="P5" i="5" s="1"/>
  <c r="K5" i="5"/>
  <c r="E5" i="5"/>
  <c r="O4" i="5"/>
  <c r="P4" i="5" s="1"/>
  <c r="K4" i="5"/>
  <c r="E4" i="5"/>
  <c r="O43" i="3"/>
  <c r="P43" i="3" s="1"/>
  <c r="K43" i="3"/>
  <c r="E43" i="3"/>
  <c r="O42" i="3"/>
  <c r="P42" i="3" s="1"/>
  <c r="K42" i="3"/>
  <c r="E42" i="3"/>
  <c r="O41" i="3"/>
  <c r="P41" i="3" s="1"/>
  <c r="K41" i="3"/>
  <c r="E41" i="3"/>
  <c r="O40" i="3"/>
  <c r="P40" i="3" s="1"/>
  <c r="K40" i="3"/>
  <c r="E40" i="3"/>
  <c r="O39" i="3"/>
  <c r="P39" i="3" s="1"/>
  <c r="K39" i="3"/>
  <c r="E39" i="3"/>
  <c r="O38" i="3"/>
  <c r="P38" i="3" s="1"/>
  <c r="K38" i="3"/>
  <c r="E38" i="3"/>
  <c r="O37" i="3"/>
  <c r="P37" i="3" s="1"/>
  <c r="K37" i="3"/>
  <c r="E37" i="3"/>
  <c r="O32" i="3"/>
  <c r="P32" i="3" s="1"/>
  <c r="K32" i="3"/>
  <c r="E32" i="3"/>
  <c r="O31" i="3"/>
  <c r="P31" i="3" s="1"/>
  <c r="K31" i="3"/>
  <c r="E31" i="3"/>
  <c r="O30" i="3"/>
  <c r="P30" i="3" s="1"/>
  <c r="K30" i="3"/>
  <c r="E30" i="3"/>
  <c r="O29" i="3"/>
  <c r="P29" i="3" s="1"/>
  <c r="K29" i="3"/>
  <c r="E29" i="3"/>
  <c r="O28" i="3"/>
  <c r="P28" i="3" s="1"/>
  <c r="K28" i="3"/>
  <c r="E28" i="3"/>
  <c r="O27" i="3"/>
  <c r="P27" i="3" s="1"/>
  <c r="K27" i="3"/>
  <c r="E27" i="3"/>
  <c r="O26" i="3"/>
  <c r="P26" i="3" s="1"/>
  <c r="K26" i="3"/>
  <c r="E26" i="3"/>
  <c r="O21" i="3"/>
  <c r="P21" i="3" s="1"/>
  <c r="K21" i="3"/>
  <c r="E21" i="3"/>
  <c r="O20" i="3"/>
  <c r="P20" i="3" s="1"/>
  <c r="K20" i="3"/>
  <c r="E20" i="3"/>
  <c r="O19" i="3"/>
  <c r="P19" i="3" s="1"/>
  <c r="K19" i="3"/>
  <c r="E19" i="3"/>
  <c r="O18" i="3"/>
  <c r="P18" i="3" s="1"/>
  <c r="K18" i="3"/>
  <c r="E18" i="3"/>
  <c r="P17" i="3"/>
  <c r="O17" i="3"/>
  <c r="K17" i="3"/>
  <c r="E17" i="3"/>
  <c r="O16" i="3"/>
  <c r="P16" i="3" s="1"/>
  <c r="K16" i="3"/>
  <c r="E16" i="3"/>
  <c r="O15" i="3"/>
  <c r="P15" i="3" s="1"/>
  <c r="K15" i="3"/>
  <c r="E15" i="3"/>
  <c r="O10" i="3"/>
  <c r="P10" i="3" s="1"/>
  <c r="K10" i="3"/>
  <c r="E10" i="3"/>
  <c r="O9" i="3"/>
  <c r="P9" i="3" s="1"/>
  <c r="K9" i="3"/>
  <c r="E9" i="3"/>
  <c r="O8" i="3"/>
  <c r="P8" i="3" s="1"/>
  <c r="K8" i="3"/>
  <c r="E8" i="3"/>
  <c r="O7" i="3"/>
  <c r="P7" i="3" s="1"/>
  <c r="K7" i="3"/>
  <c r="E7" i="3"/>
  <c r="O6" i="3"/>
  <c r="P6" i="3" s="1"/>
  <c r="K6" i="3"/>
  <c r="E6" i="3"/>
  <c r="O5" i="3"/>
  <c r="P5" i="3" s="1"/>
  <c r="K5" i="3"/>
  <c r="E5" i="3"/>
  <c r="O4" i="3"/>
  <c r="P4" i="3" s="1"/>
  <c r="K4" i="3"/>
  <c r="E4" i="3"/>
  <c r="O77" i="1"/>
  <c r="P77" i="1" s="1"/>
  <c r="K77" i="1"/>
  <c r="E77" i="1"/>
  <c r="O76" i="1"/>
  <c r="P76" i="1" s="1"/>
  <c r="K76" i="1"/>
  <c r="E76" i="1"/>
  <c r="O75" i="1"/>
  <c r="P75" i="1" s="1"/>
  <c r="K75" i="1"/>
  <c r="E75" i="1"/>
  <c r="O74" i="1"/>
  <c r="P74" i="1" s="1"/>
  <c r="K74" i="1"/>
  <c r="E74" i="1"/>
  <c r="O73" i="1"/>
  <c r="P73" i="1" s="1"/>
  <c r="K73" i="1"/>
  <c r="E73" i="1"/>
  <c r="O72" i="1"/>
  <c r="P72" i="1" s="1"/>
  <c r="K72" i="1"/>
  <c r="E72" i="1"/>
  <c r="O71" i="1"/>
  <c r="P71" i="1" s="1"/>
  <c r="K71" i="1"/>
  <c r="E71" i="1"/>
  <c r="R71" i="1" s="1"/>
  <c r="C52" i="2" s="1"/>
  <c r="J8" i="2" s="1"/>
  <c r="O70" i="1"/>
  <c r="P70" i="1" s="1"/>
  <c r="K70" i="1"/>
  <c r="E70" i="1"/>
  <c r="O69" i="1"/>
  <c r="P69" i="1" s="1"/>
  <c r="K69" i="1"/>
  <c r="E69" i="1"/>
  <c r="O64" i="1"/>
  <c r="P64" i="1" s="1"/>
  <c r="K64" i="1"/>
  <c r="E64" i="1"/>
  <c r="O63" i="1"/>
  <c r="P63" i="1" s="1"/>
  <c r="K63" i="1"/>
  <c r="E63" i="1"/>
  <c r="O62" i="1"/>
  <c r="P62" i="1" s="1"/>
  <c r="K62" i="1"/>
  <c r="E62" i="1"/>
  <c r="O61" i="1"/>
  <c r="P61" i="1" s="1"/>
  <c r="K61" i="1"/>
  <c r="E61" i="1"/>
  <c r="O60" i="1"/>
  <c r="P60" i="1" s="1"/>
  <c r="K60" i="1"/>
  <c r="E60" i="1"/>
  <c r="O59" i="1"/>
  <c r="P59" i="1" s="1"/>
  <c r="K59" i="1"/>
  <c r="E59" i="1"/>
  <c r="O58" i="1"/>
  <c r="P58" i="1" s="1"/>
  <c r="K58" i="1"/>
  <c r="E58" i="1"/>
  <c r="O57" i="1"/>
  <c r="P57" i="1" s="1"/>
  <c r="K57" i="1"/>
  <c r="E57" i="1"/>
  <c r="P56" i="1"/>
  <c r="O56" i="1"/>
  <c r="K56" i="1"/>
  <c r="E56" i="1"/>
  <c r="O51" i="1"/>
  <c r="P51" i="1" s="1"/>
  <c r="K51" i="1"/>
  <c r="E51" i="1"/>
  <c r="O50" i="1"/>
  <c r="P50" i="1" s="1"/>
  <c r="K50" i="1"/>
  <c r="E50" i="1"/>
  <c r="O49" i="1"/>
  <c r="P49" i="1" s="1"/>
  <c r="K49" i="1"/>
  <c r="E49" i="1"/>
  <c r="O48" i="1"/>
  <c r="P48" i="1" s="1"/>
  <c r="K48" i="1"/>
  <c r="E48" i="1"/>
  <c r="O47" i="1"/>
  <c r="P47" i="1" s="1"/>
  <c r="K47" i="1"/>
  <c r="E47" i="1"/>
  <c r="O46" i="1"/>
  <c r="P46" i="1" s="1"/>
  <c r="K46" i="1"/>
  <c r="E46" i="1"/>
  <c r="O45" i="1"/>
  <c r="P45" i="1" s="1"/>
  <c r="K45" i="1"/>
  <c r="E45" i="1"/>
  <c r="O44" i="1"/>
  <c r="P44" i="1" s="1"/>
  <c r="K44" i="1"/>
  <c r="E44" i="1"/>
  <c r="O43" i="1"/>
  <c r="P43" i="1" s="1"/>
  <c r="K43" i="1"/>
  <c r="E43" i="1"/>
  <c r="O38" i="1"/>
  <c r="P38" i="1" s="1"/>
  <c r="K38" i="1"/>
  <c r="E38" i="1"/>
  <c r="O37" i="1"/>
  <c r="P37" i="1" s="1"/>
  <c r="K37" i="1"/>
  <c r="E37" i="1"/>
  <c r="O36" i="1"/>
  <c r="P36" i="1" s="1"/>
  <c r="K36" i="1"/>
  <c r="E36" i="1"/>
  <c r="O35" i="1"/>
  <c r="P35" i="1" s="1"/>
  <c r="K35" i="1"/>
  <c r="E35" i="1"/>
  <c r="O34" i="1"/>
  <c r="P34" i="1" s="1"/>
  <c r="K34" i="1"/>
  <c r="E34" i="1"/>
  <c r="O33" i="1"/>
  <c r="P33" i="1" s="1"/>
  <c r="K33" i="1"/>
  <c r="E33" i="1"/>
  <c r="O32" i="1"/>
  <c r="P32" i="1" s="1"/>
  <c r="K32" i="1"/>
  <c r="E32" i="1"/>
  <c r="O31" i="1"/>
  <c r="P31" i="1" s="1"/>
  <c r="K31" i="1"/>
  <c r="E31" i="1"/>
  <c r="O30" i="1"/>
  <c r="P30" i="1" s="1"/>
  <c r="K30" i="1"/>
  <c r="E30" i="1"/>
  <c r="O25" i="1"/>
  <c r="P25" i="1" s="1"/>
  <c r="K25" i="1"/>
  <c r="E25" i="1"/>
  <c r="O24" i="1"/>
  <c r="P24" i="1" s="1"/>
  <c r="K24" i="1"/>
  <c r="E24" i="1"/>
  <c r="O23" i="1"/>
  <c r="P23" i="1" s="1"/>
  <c r="K23" i="1"/>
  <c r="E23" i="1"/>
  <c r="O22" i="1"/>
  <c r="P22" i="1" s="1"/>
  <c r="K22" i="1"/>
  <c r="E22" i="1"/>
  <c r="O21" i="1"/>
  <c r="P21" i="1" s="1"/>
  <c r="K21" i="1"/>
  <c r="E21" i="1"/>
  <c r="O20" i="1"/>
  <c r="P20" i="1" s="1"/>
  <c r="K20" i="1"/>
  <c r="E20" i="1"/>
  <c r="O19" i="1"/>
  <c r="P19" i="1" s="1"/>
  <c r="K19" i="1"/>
  <c r="E19" i="1"/>
  <c r="O18" i="1"/>
  <c r="P18" i="1" s="1"/>
  <c r="K18" i="1"/>
  <c r="E18" i="1"/>
  <c r="O17" i="1"/>
  <c r="P17" i="1" s="1"/>
  <c r="K17" i="1"/>
  <c r="E17" i="1"/>
  <c r="E11" i="1"/>
  <c r="K11" i="1"/>
  <c r="O11" i="1"/>
  <c r="P11" i="1" s="1"/>
  <c r="E12" i="1"/>
  <c r="K12" i="1"/>
  <c r="O12" i="1"/>
  <c r="P12" i="1" s="1"/>
  <c r="O10" i="1"/>
  <c r="P10" i="1" s="1"/>
  <c r="K10" i="1"/>
  <c r="E10" i="1"/>
  <c r="O9" i="1"/>
  <c r="P9" i="1" s="1"/>
  <c r="K9" i="1"/>
  <c r="O8" i="1"/>
  <c r="P8" i="1" s="1"/>
  <c r="K8" i="1"/>
  <c r="E8" i="1"/>
  <c r="O7" i="1"/>
  <c r="P7" i="1" s="1"/>
  <c r="K7" i="1"/>
  <c r="E7" i="1"/>
  <c r="O6" i="1"/>
  <c r="P6" i="1" s="1"/>
  <c r="K6" i="1"/>
  <c r="E6" i="1"/>
  <c r="O5" i="1"/>
  <c r="P5" i="1" s="1"/>
  <c r="K5" i="1"/>
  <c r="E5" i="1"/>
  <c r="O4" i="1"/>
  <c r="P4" i="1" s="1"/>
  <c r="K4" i="1"/>
  <c r="E4" i="1"/>
  <c r="R35" i="5" l="1"/>
  <c r="C25" i="6" s="1"/>
  <c r="K8" i="6" s="1"/>
  <c r="R27" i="5"/>
  <c r="C20" i="6" s="1"/>
  <c r="J8" i="6" s="1"/>
  <c r="R18" i="5"/>
  <c r="C14" i="6" s="1"/>
  <c r="I4" i="6" s="1"/>
  <c r="R16" i="5"/>
  <c r="C12" i="6" s="1"/>
  <c r="I9" i="6" s="1"/>
  <c r="R39" i="3"/>
  <c r="C29" i="4" s="1"/>
  <c r="K8" i="4" s="1"/>
  <c r="R27" i="3"/>
  <c r="C20" i="4" s="1"/>
  <c r="J6" i="4" s="1"/>
  <c r="R9" i="3"/>
  <c r="C8" i="4" s="1"/>
  <c r="R73" i="1"/>
  <c r="C54" i="2" s="1"/>
  <c r="J17" i="2" s="1"/>
  <c r="R61" i="1"/>
  <c r="C36" i="2" s="1"/>
  <c r="I8" i="2" s="1"/>
  <c r="R59" i="1"/>
  <c r="C34" i="2" s="1"/>
  <c r="I18" i="2" s="1"/>
  <c r="R49" i="1"/>
  <c r="C18" i="2" s="1"/>
  <c r="H18" i="2" s="1"/>
  <c r="R47" i="1"/>
  <c r="C16" i="2" s="1"/>
  <c r="H21" i="2" s="1"/>
  <c r="R34" i="1"/>
  <c r="C45" i="2" s="1"/>
  <c r="J5" i="2" s="1"/>
  <c r="R24" i="1"/>
  <c r="C29" i="2" s="1"/>
  <c r="I5" i="2" s="1"/>
  <c r="H6" i="4"/>
  <c r="R35" i="1"/>
  <c r="C46" i="2" s="1"/>
  <c r="R8" i="3"/>
  <c r="C7" i="4" s="1"/>
  <c r="R32" i="3"/>
  <c r="C25" i="4" s="1"/>
  <c r="J7" i="4" s="1"/>
  <c r="R15" i="5"/>
  <c r="C11" i="6" s="1"/>
  <c r="I5" i="6" s="1"/>
  <c r="R12" i="1"/>
  <c r="C11" i="2" s="1"/>
  <c r="H13" i="2" s="1"/>
  <c r="R17" i="1"/>
  <c r="C22" i="2" s="1"/>
  <c r="I11" i="2" s="1"/>
  <c r="R25" i="1"/>
  <c r="C30" i="2" s="1"/>
  <c r="I20" i="2" s="1"/>
  <c r="R36" i="1"/>
  <c r="C47" i="2" s="1"/>
  <c r="R44" i="1"/>
  <c r="C13" i="2" s="1"/>
  <c r="R56" i="1"/>
  <c r="C31" i="2" s="1"/>
  <c r="I19" i="2" s="1"/>
  <c r="R64" i="1"/>
  <c r="C39" i="2" s="1"/>
  <c r="R76" i="1"/>
  <c r="C57" i="2" s="1"/>
  <c r="J21" i="2" s="1"/>
  <c r="R17" i="3"/>
  <c r="C13" i="4" s="1"/>
  <c r="R26" i="5"/>
  <c r="C19" i="6" s="1"/>
  <c r="J4" i="6" s="1"/>
  <c r="R29" i="5"/>
  <c r="C22" i="6" s="1"/>
  <c r="J5" i="6" s="1"/>
  <c r="R9" i="1"/>
  <c r="C8" i="2" s="1"/>
  <c r="H9" i="2" s="1"/>
  <c r="R11" i="1"/>
  <c r="C10" i="2" s="1"/>
  <c r="H12" i="2" s="1"/>
  <c r="R31" i="1"/>
  <c r="C42" i="2" s="1"/>
  <c r="R16" i="3"/>
  <c r="C12" i="4" s="1"/>
  <c r="R18" i="3"/>
  <c r="C14" i="4" s="1"/>
  <c r="R28" i="3"/>
  <c r="C21" i="4" s="1"/>
  <c r="J4" i="4" s="1"/>
  <c r="R29" i="3"/>
  <c r="C22" i="4" s="1"/>
  <c r="J9" i="4" s="1"/>
  <c r="R31" i="3"/>
  <c r="C24" i="4" s="1"/>
  <c r="J10" i="4" s="1"/>
  <c r="R40" i="3"/>
  <c r="C30" i="4" s="1"/>
  <c r="K10" i="4" s="1"/>
  <c r="R41" i="3"/>
  <c r="C31" i="4" s="1"/>
  <c r="R43" i="3"/>
  <c r="C33" i="4" s="1"/>
  <c r="K6" i="4" s="1"/>
  <c r="R14" i="5"/>
  <c r="C10" i="6" s="1"/>
  <c r="I6" i="6" s="1"/>
  <c r="R24" i="5"/>
  <c r="C17" i="6" s="1"/>
  <c r="J9" i="6" s="1"/>
  <c r="R36" i="5"/>
  <c r="C26" i="6" s="1"/>
  <c r="K6" i="6" s="1"/>
  <c r="R18" i="1"/>
  <c r="C23" i="2" s="1"/>
  <c r="I16" i="2" s="1"/>
  <c r="R19" i="1"/>
  <c r="C24" i="2" s="1"/>
  <c r="I9" i="2" s="1"/>
  <c r="R21" i="1"/>
  <c r="C26" i="2" s="1"/>
  <c r="I12" i="2" s="1"/>
  <c r="R48" i="1"/>
  <c r="C17" i="2" s="1"/>
  <c r="R60" i="1"/>
  <c r="C35" i="2" s="1"/>
  <c r="R72" i="1"/>
  <c r="C53" i="2" s="1"/>
  <c r="J14" i="2" s="1"/>
  <c r="R21" i="3"/>
  <c r="C17" i="4" s="1"/>
  <c r="R38" i="3"/>
  <c r="C28" i="4" s="1"/>
  <c r="K9" i="4" s="1"/>
  <c r="R25" i="5"/>
  <c r="C18" i="6" s="1"/>
  <c r="J7" i="6" s="1"/>
  <c r="R34" i="5"/>
  <c r="C24" i="6" s="1"/>
  <c r="K4" i="6" s="1"/>
  <c r="R38" i="5"/>
  <c r="C28" i="6" s="1"/>
  <c r="K9" i="6" s="1"/>
  <c r="R37" i="5"/>
  <c r="R39" i="5"/>
  <c r="C29" i="6" s="1"/>
  <c r="K7" i="6" s="1"/>
  <c r="R28" i="5"/>
  <c r="C21" i="6" s="1"/>
  <c r="J6" i="6" s="1"/>
  <c r="R19" i="5"/>
  <c r="C15" i="6" s="1"/>
  <c r="I8" i="6" s="1"/>
  <c r="R17" i="5"/>
  <c r="C13" i="6" s="1"/>
  <c r="I7" i="6" s="1"/>
  <c r="R4" i="5"/>
  <c r="C3" i="6" s="1"/>
  <c r="R5" i="5"/>
  <c r="C4" i="6" s="1"/>
  <c r="R8" i="5"/>
  <c r="C7" i="6" s="1"/>
  <c r="R9" i="5"/>
  <c r="C8" i="6" s="1"/>
  <c r="R6" i="5"/>
  <c r="C5" i="6" s="1"/>
  <c r="R7" i="5"/>
  <c r="C6" i="6" s="1"/>
  <c r="H6" i="6" s="1"/>
  <c r="R37" i="3"/>
  <c r="C27" i="4" s="1"/>
  <c r="K4" i="4" s="1"/>
  <c r="R42" i="3"/>
  <c r="C32" i="4" s="1"/>
  <c r="R30" i="3"/>
  <c r="C23" i="4" s="1"/>
  <c r="J8" i="4" s="1"/>
  <c r="R26" i="3"/>
  <c r="C19" i="4" s="1"/>
  <c r="J5" i="4" s="1"/>
  <c r="R15" i="3"/>
  <c r="C11" i="4" s="1"/>
  <c r="R19" i="3"/>
  <c r="C15" i="4" s="1"/>
  <c r="R20" i="3"/>
  <c r="C16" i="4" s="1"/>
  <c r="R7" i="3"/>
  <c r="C6" i="4" s="1"/>
  <c r="R10" i="3"/>
  <c r="C9" i="4" s="1"/>
  <c r="R6" i="3"/>
  <c r="C5" i="4" s="1"/>
  <c r="R4" i="3"/>
  <c r="C3" i="4" s="1"/>
  <c r="H9" i="4" s="1"/>
  <c r="R5" i="3"/>
  <c r="R46" i="1"/>
  <c r="C15" i="2" s="1"/>
  <c r="R58" i="1"/>
  <c r="C33" i="2" s="1"/>
  <c r="R70" i="1"/>
  <c r="C51" i="2" s="1"/>
  <c r="J10" i="2" s="1"/>
  <c r="R43" i="1"/>
  <c r="C12" i="2" s="1"/>
  <c r="H14" i="2" s="1"/>
  <c r="R45" i="1"/>
  <c r="C14" i="2" s="1"/>
  <c r="R50" i="1"/>
  <c r="C19" i="2" s="1"/>
  <c r="R51" i="1"/>
  <c r="C20" i="2" s="1"/>
  <c r="R57" i="1"/>
  <c r="C32" i="2" s="1"/>
  <c r="R62" i="1"/>
  <c r="C37" i="2" s="1"/>
  <c r="R63" i="1"/>
  <c r="C38" i="2" s="1"/>
  <c r="R69" i="1"/>
  <c r="C50" i="2" s="1"/>
  <c r="J18" i="2" s="1"/>
  <c r="R74" i="1"/>
  <c r="C55" i="2" s="1"/>
  <c r="J6" i="2" s="1"/>
  <c r="R75" i="1"/>
  <c r="C56" i="2" s="1"/>
  <c r="J19" i="2" s="1"/>
  <c r="R77" i="1"/>
  <c r="C58" i="2" s="1"/>
  <c r="J7" i="2" s="1"/>
  <c r="R33" i="1"/>
  <c r="C44" i="2" s="1"/>
  <c r="R30" i="1"/>
  <c r="C41" i="2" s="1"/>
  <c r="J4" i="2" s="1"/>
  <c r="R32" i="1"/>
  <c r="C43" i="2" s="1"/>
  <c r="R37" i="1"/>
  <c r="C48" i="2" s="1"/>
  <c r="R38" i="1"/>
  <c r="C49" i="2" s="1"/>
  <c r="R22" i="1"/>
  <c r="C27" i="2" s="1"/>
  <c r="I13" i="2" s="1"/>
  <c r="R23" i="1"/>
  <c r="C28" i="2" s="1"/>
  <c r="I15" i="2" s="1"/>
  <c r="R20" i="1"/>
  <c r="C25" i="2" s="1"/>
  <c r="I4" i="2" s="1"/>
  <c r="R8" i="1"/>
  <c r="R7" i="1"/>
  <c r="C6" i="2" s="1"/>
  <c r="H11" i="2" s="1"/>
  <c r="R4" i="1"/>
  <c r="C3" i="2" s="1"/>
  <c r="H15" i="2" s="1"/>
  <c r="R6" i="1"/>
  <c r="C5" i="2" s="1"/>
  <c r="H20" i="2" s="1"/>
  <c r="R5" i="1"/>
  <c r="C4" i="2" s="1"/>
  <c r="H5" i="2" s="1"/>
  <c r="R10" i="1"/>
  <c r="C9" i="2" s="1"/>
  <c r="H4" i="2" s="1"/>
  <c r="H8" i="6" l="1"/>
  <c r="H9" i="6"/>
  <c r="L9" i="6" s="1"/>
  <c r="H5" i="6"/>
  <c r="H4" i="6"/>
  <c r="L4" i="6" s="1"/>
  <c r="S35" i="5"/>
  <c r="S39" i="5"/>
  <c r="S34" i="5"/>
  <c r="S37" i="5"/>
  <c r="S36" i="5"/>
  <c r="S38" i="5"/>
  <c r="C27" i="6"/>
  <c r="K5" i="6" s="1"/>
  <c r="L5" i="6" s="1"/>
  <c r="L6" i="6"/>
  <c r="L8" i="6"/>
  <c r="L6" i="4"/>
  <c r="D4" i="6"/>
  <c r="D8" i="6"/>
  <c r="D3" i="6"/>
  <c r="D6" i="6"/>
  <c r="D7" i="6"/>
  <c r="H7" i="6"/>
  <c r="L7" i="6" s="1"/>
  <c r="D5" i="6"/>
  <c r="K5" i="4"/>
  <c r="K7" i="4"/>
  <c r="D33" i="4"/>
  <c r="D23" i="4"/>
  <c r="C4" i="4"/>
  <c r="D9" i="4" s="1"/>
  <c r="S7" i="3"/>
  <c r="S4" i="3"/>
  <c r="S9" i="3"/>
  <c r="S6" i="3"/>
  <c r="S8" i="3"/>
  <c r="S5" i="3"/>
  <c r="S10" i="3"/>
  <c r="K18" i="2"/>
  <c r="K4" i="2"/>
  <c r="D36" i="2"/>
  <c r="S5" i="1"/>
  <c r="S10" i="1"/>
  <c r="S8" i="1"/>
  <c r="S12" i="1"/>
  <c r="C7" i="2"/>
  <c r="H16" i="2" s="1"/>
  <c r="S9" i="1"/>
  <c r="S4" i="1"/>
  <c r="S6" i="1"/>
  <c r="S7" i="1"/>
  <c r="S11" i="1"/>
  <c r="K5" i="2"/>
  <c r="D29" i="4"/>
  <c r="D32" i="4"/>
  <c r="D28" i="4"/>
  <c r="D31" i="4"/>
  <c r="D27" i="4"/>
  <c r="D30" i="4"/>
  <c r="D22" i="4"/>
  <c r="D20" i="4"/>
  <c r="D21" i="4"/>
  <c r="D19" i="4"/>
  <c r="D24" i="4"/>
  <c r="D25" i="4"/>
  <c r="I7" i="4"/>
  <c r="D12" i="4"/>
  <c r="I9" i="4"/>
  <c r="L9" i="4" s="1"/>
  <c r="D16" i="4"/>
  <c r="I4" i="4"/>
  <c r="L4" i="4" s="1"/>
  <c r="D15" i="4"/>
  <c r="I5" i="4"/>
  <c r="D13" i="4"/>
  <c r="D11" i="4"/>
  <c r="I10" i="4"/>
  <c r="D17" i="4"/>
  <c r="I8" i="4"/>
  <c r="D14" i="4"/>
  <c r="I6" i="4"/>
  <c r="S39" i="3"/>
  <c r="H4" i="4"/>
  <c r="H7" i="4"/>
  <c r="H10" i="4"/>
  <c r="H5" i="4"/>
  <c r="I6" i="2"/>
  <c r="D39" i="2"/>
  <c r="I10" i="2"/>
  <c r="D35" i="2"/>
  <c r="D37" i="2"/>
  <c r="I14" i="2"/>
  <c r="K14" i="2" s="1"/>
  <c r="D32" i="2"/>
  <c r="D22" i="2"/>
  <c r="D29" i="2"/>
  <c r="I21" i="2"/>
  <c r="K21" i="2" s="1"/>
  <c r="D26" i="2"/>
  <c r="D30" i="2"/>
  <c r="D23" i="2"/>
  <c r="D27" i="2"/>
  <c r="D31" i="2"/>
  <c r="D24" i="2"/>
  <c r="D28" i="2"/>
  <c r="D25" i="2"/>
  <c r="D34" i="2"/>
  <c r="D38" i="2"/>
  <c r="I17" i="2"/>
  <c r="I7" i="2"/>
  <c r="D33" i="2"/>
  <c r="H6" i="2"/>
  <c r="H19" i="2"/>
  <c r="K19" i="2" s="1"/>
  <c r="H8" i="2"/>
  <c r="K8" i="2" s="1"/>
  <c r="H10" i="2"/>
  <c r="H7" i="2"/>
  <c r="H17" i="2"/>
  <c r="J9" i="2"/>
  <c r="K9" i="2" s="1"/>
  <c r="J15" i="2"/>
  <c r="K15" i="2" s="1"/>
  <c r="J12" i="2"/>
  <c r="K12" i="2" s="1"/>
  <c r="J16" i="2"/>
  <c r="J13" i="2"/>
  <c r="K13" i="2" s="1"/>
  <c r="J11" i="2"/>
  <c r="K11" i="2" s="1"/>
  <c r="J20" i="2"/>
  <c r="K20" i="2" s="1"/>
  <c r="S15" i="3"/>
  <c r="S37" i="3"/>
  <c r="S43" i="3"/>
  <c r="S29" i="3"/>
  <c r="S61" i="1"/>
  <c r="S22" i="1"/>
  <c r="S30" i="1"/>
  <c r="S74" i="1"/>
  <c r="S57" i="1"/>
  <c r="S43" i="1"/>
  <c r="S60" i="1"/>
  <c r="S18" i="1"/>
  <c r="S31" i="1"/>
  <c r="S64" i="1"/>
  <c r="S34" i="1"/>
  <c r="S73" i="1"/>
  <c r="S49" i="1"/>
  <c r="S38" i="1"/>
  <c r="S33" i="1"/>
  <c r="S69" i="1"/>
  <c r="S51" i="1"/>
  <c r="S70" i="1"/>
  <c r="S26" i="3"/>
  <c r="S38" i="3"/>
  <c r="S48" i="1"/>
  <c r="S41" i="3"/>
  <c r="S28" i="3"/>
  <c r="S56" i="1"/>
  <c r="S25" i="1"/>
  <c r="S32" i="3"/>
  <c r="S71" i="1"/>
  <c r="S47" i="1"/>
  <c r="S20" i="1"/>
  <c r="S37" i="1"/>
  <c r="S77" i="1"/>
  <c r="S63" i="1"/>
  <c r="S50" i="1"/>
  <c r="S58" i="1"/>
  <c r="S20" i="3"/>
  <c r="S30" i="3"/>
  <c r="S21" i="3"/>
  <c r="S21" i="1"/>
  <c r="S40" i="3"/>
  <c r="S18" i="3"/>
  <c r="S17" i="3"/>
  <c r="S44" i="1"/>
  <c r="S17" i="1"/>
  <c r="S27" i="3"/>
  <c r="S35" i="1"/>
  <c r="S23" i="1"/>
  <c r="S32" i="1"/>
  <c r="S75" i="1"/>
  <c r="S62" i="1"/>
  <c r="S45" i="1"/>
  <c r="S46" i="1"/>
  <c r="S19" i="3"/>
  <c r="S42" i="3"/>
  <c r="S72" i="1"/>
  <c r="S19" i="1"/>
  <c r="S31" i="3"/>
  <c r="S16" i="3"/>
  <c r="S76" i="1"/>
  <c r="S36" i="1"/>
  <c r="S59" i="1"/>
  <c r="S24" i="1"/>
  <c r="L10" i="4" l="1"/>
  <c r="L8" i="4"/>
  <c r="L5" i="4"/>
  <c r="L7" i="4"/>
  <c r="M5" i="6"/>
  <c r="M9" i="6"/>
  <c r="M4" i="6"/>
  <c r="M7" i="6"/>
  <c r="M8" i="6"/>
  <c r="M6" i="6"/>
  <c r="D7" i="4"/>
  <c r="H8" i="4"/>
  <c r="D3" i="4"/>
  <c r="D8" i="4"/>
  <c r="D6" i="4"/>
  <c r="D5" i="4"/>
  <c r="D4" i="4"/>
  <c r="K6" i="2"/>
  <c r="K7" i="2"/>
  <c r="K16" i="2"/>
  <c r="K10" i="2"/>
  <c r="K17" i="2"/>
  <c r="M8" i="4" l="1"/>
  <c r="M4" i="4"/>
  <c r="M5" i="4"/>
  <c r="M6" i="4"/>
  <c r="M10" i="4"/>
  <c r="M9" i="4"/>
  <c r="M7" i="4"/>
  <c r="L12" i="2"/>
  <c r="L13" i="2"/>
  <c r="L11" i="2"/>
  <c r="L19" i="2"/>
  <c r="L10" i="2"/>
  <c r="L6" i="2"/>
  <c r="L8" i="2"/>
  <c r="L17" i="2"/>
  <c r="L7" i="2"/>
  <c r="L15" i="2"/>
  <c r="L20" i="2"/>
  <c r="L14" i="2"/>
  <c r="L21" i="2"/>
  <c r="L4" i="2"/>
  <c r="L5" i="2"/>
  <c r="L9" i="2"/>
  <c r="L16" i="2"/>
  <c r="L18" i="2"/>
</calcChain>
</file>

<file path=xl/sharedStrings.xml><?xml version="1.0" encoding="utf-8"?>
<sst xmlns="http://schemas.openxmlformats.org/spreadsheetml/2006/main" count="757" uniqueCount="142">
  <si>
    <t>ARO</t>
  </si>
  <si>
    <t>N°</t>
  </si>
  <si>
    <t>GIMNASTA</t>
  </si>
  <si>
    <t>NOTA COMUN DB1/DB2</t>
  </si>
  <si>
    <t>NOTA COMUN DA1/DA2</t>
  </si>
  <si>
    <t>NOTA D</t>
  </si>
  <si>
    <t>A1</t>
  </si>
  <si>
    <t>A2</t>
  </si>
  <si>
    <t>A3</t>
  </si>
  <si>
    <t>PROMEDIO  A</t>
  </si>
  <si>
    <t>NOTA FINAL A</t>
  </si>
  <si>
    <t>E1</t>
  </si>
  <si>
    <t>E2</t>
  </si>
  <si>
    <t>E3</t>
  </si>
  <si>
    <t>PROMEDIO  E</t>
  </si>
  <si>
    <t>NOTA FINAL E</t>
  </si>
  <si>
    <t>DESCUENTO</t>
  </si>
  <si>
    <t>TOTAL</t>
  </si>
  <si>
    <t>PUESTO POR APARATO</t>
  </si>
  <si>
    <t>MANOS LIBRES</t>
  </si>
  <si>
    <t>PELOTA</t>
  </si>
  <si>
    <t>CINTA</t>
  </si>
  <si>
    <t>Perez Abrego, Milagros (FCG)</t>
  </si>
  <si>
    <t>Battaglia, Julieta (FMG)</t>
  </si>
  <si>
    <t>Tolosa, Martina (FMG)</t>
  </si>
  <si>
    <t>Marzo, Clara (FCG)</t>
  </si>
  <si>
    <t>Preisz, Isabella (FMG)</t>
  </si>
  <si>
    <t>Fredes, Morena (FSG)</t>
  </si>
  <si>
    <t>Barria, Federica Argentina (FRG)</t>
  </si>
  <si>
    <t>Neri, Catalina (FMG)</t>
  </si>
  <si>
    <t>Paez, Olivia (FCG)</t>
  </si>
  <si>
    <t>AC3 - INDIVIDUAL -NIVEL "A"</t>
  </si>
  <si>
    <t>Peralta, Martina (FCG)</t>
  </si>
  <si>
    <t>Reniero, Delfina (FSG)</t>
  </si>
  <si>
    <t>Ceballos Rapi, Emma (FCG)</t>
  </si>
  <si>
    <t>Squillari, Clara Lucía (FCG)</t>
  </si>
  <si>
    <t>Valeiras Underwood, Maia (FMG)</t>
  </si>
  <si>
    <t>Chioso, Bianca (FCG)</t>
  </si>
  <si>
    <t>Romero, Anita (FGSL)</t>
  </si>
  <si>
    <t>Gaitan, Uma (FSG)</t>
  </si>
  <si>
    <t>Figueroa Paz, Sol (FMG)</t>
  </si>
  <si>
    <t>NIVEL A - TORNEO NACIONAL FEDERATIVO - ALL AROUND NACIONAL - OBERÁ</t>
  </si>
  <si>
    <t>NOTA</t>
  </si>
  <si>
    <t>PUESTO</t>
  </si>
  <si>
    <t>INDIVIDUAL</t>
  </si>
  <si>
    <t>FCG</t>
  </si>
  <si>
    <t>FSG</t>
  </si>
  <si>
    <t>FMG</t>
  </si>
  <si>
    <t>FGSL</t>
  </si>
  <si>
    <t>NIVEL A - TORNEO NACIONAL FEDERATIVO - PREMIACIÓN POR EQUIPOS - OBERÁ</t>
  </si>
  <si>
    <t>FRG</t>
  </si>
  <si>
    <t xml:space="preserve">Perez Abrego, Milagros </t>
  </si>
  <si>
    <t xml:space="preserve">Battaglia, Julieta </t>
  </si>
  <si>
    <t xml:space="preserve">Tolosa, Martina </t>
  </si>
  <si>
    <t xml:space="preserve">Marzo, Clara </t>
  </si>
  <si>
    <t xml:space="preserve">Preisz, Isabella </t>
  </si>
  <si>
    <t xml:space="preserve">Fredes, Morena </t>
  </si>
  <si>
    <t xml:space="preserve">Barria, Federica Argentina </t>
  </si>
  <si>
    <t xml:space="preserve">Neri, Catalina </t>
  </si>
  <si>
    <t xml:space="preserve">Paez, Olivia </t>
  </si>
  <si>
    <t xml:space="preserve">Peralta, Martina </t>
  </si>
  <si>
    <t xml:space="preserve">Reniero, Delfina </t>
  </si>
  <si>
    <t xml:space="preserve">Ceballos Rapi, Emma </t>
  </si>
  <si>
    <t xml:space="preserve">Squillari, Clara Lucía </t>
  </si>
  <si>
    <t xml:space="preserve">Valeiras Underwood, Maia </t>
  </si>
  <si>
    <t xml:space="preserve">Chioso, Bianca </t>
  </si>
  <si>
    <t xml:space="preserve">Romero, Anita </t>
  </si>
  <si>
    <t xml:space="preserve">Gaitan, Uma </t>
  </si>
  <si>
    <t xml:space="preserve">Figueroa Paz, Sol </t>
  </si>
  <si>
    <t>NIVEL A - AC3 - IND - SÁBADO 12/11/22 - FEDERATIVO OBERÁ</t>
  </si>
  <si>
    <t>CATEGORÍA: AC3</t>
  </si>
  <si>
    <t>Ceballos Rapi, Emma - Paez, Olivia - Peralta, Martina - Squillari, Clara Lucia</t>
  </si>
  <si>
    <t>Chioso, Bianca - Marzo, Clara - Perez Abrego, Milagros</t>
  </si>
  <si>
    <t>Battaglia, Julieta - Figueroa Paz, Sol - Neri, Catalina</t>
  </si>
  <si>
    <t>Preisz, Isabella - Tolosa, Martina - Valeiras Underwood, Maia</t>
  </si>
  <si>
    <t>Fredes, Morena -Gaitan, Uma - Reniero, Delfina</t>
  </si>
  <si>
    <t>Luft, Maira Juliana (FMiG)</t>
  </si>
  <si>
    <t>Granero, Lara (FMG)</t>
  </si>
  <si>
    <t>Vargas Re, Agostina (FCG)</t>
  </si>
  <si>
    <t>Gil, Martina (FMG)</t>
  </si>
  <si>
    <t>Diaz De Otazu, Micaela (FMG)</t>
  </si>
  <si>
    <t>Espejo, Martina (FMG)</t>
  </si>
  <si>
    <t>D' Arcangelo, Celeste (FCG)</t>
  </si>
  <si>
    <t>MAYOR - INDIVIDUAL - NIVEL "A"</t>
  </si>
  <si>
    <t>MAZAS</t>
  </si>
  <si>
    <t>NIVEL A - MAYOR - IND - SÁBADO 12/11/22 - FEDERATIVO OBERÁ</t>
  </si>
  <si>
    <t>FMiG</t>
  </si>
  <si>
    <t xml:space="preserve">Luft, Maira Juliana </t>
  </si>
  <si>
    <t xml:space="preserve">Granero, Lara </t>
  </si>
  <si>
    <t xml:space="preserve">Vargas Re, Agostina </t>
  </si>
  <si>
    <t xml:space="preserve">Gil, Martina </t>
  </si>
  <si>
    <t xml:space="preserve">Diaz De Otazu, Micaela </t>
  </si>
  <si>
    <t xml:space="preserve">Espejo, Martina </t>
  </si>
  <si>
    <t xml:space="preserve">D' Arcangelo, Celeste </t>
  </si>
  <si>
    <t>Granero, Lara - Gil, Martina - Diaz de Otazu, Micaela - Espejo, Martina</t>
  </si>
  <si>
    <t>Cattaneo, Pilar (FCG)</t>
  </si>
  <si>
    <t>Acosta, Ana Laura (FCG)</t>
  </si>
  <si>
    <t>Lara Papendieck, Camila (FMG)</t>
  </si>
  <si>
    <t>Anlinker, Pauline (FGSL)</t>
  </si>
  <si>
    <t>Adoue, Camile (FMG)</t>
  </si>
  <si>
    <t>Santarone, Guillermina (FGSL)</t>
  </si>
  <si>
    <t>JUVENIL - INDIVIDUAL - NIVEL "A"</t>
  </si>
  <si>
    <t xml:space="preserve">Cattaneo, Pilar </t>
  </si>
  <si>
    <t xml:space="preserve">Acosta, Ana Laura </t>
  </si>
  <si>
    <t xml:space="preserve">Lara Papendieck, Camila </t>
  </si>
  <si>
    <t xml:space="preserve">Anlinker, Pauline </t>
  </si>
  <si>
    <t xml:space="preserve">Adoue, Camile </t>
  </si>
  <si>
    <t xml:space="preserve">Santarone, Guillermina </t>
  </si>
  <si>
    <t>NIVEL A - JUVENIL - IND - SÁBADO 12/11/22 - FEDERATIVO OBERÁ</t>
  </si>
  <si>
    <t>CATEGORÍA: JUVENIL</t>
  </si>
  <si>
    <t>CATEGORÍA: MAYOR</t>
  </si>
  <si>
    <t>A4</t>
  </si>
  <si>
    <t>JUEZAS</t>
  </si>
  <si>
    <t>DIRECCIÓN</t>
  </si>
  <si>
    <t>A 1</t>
  </si>
  <si>
    <t>E 1</t>
  </si>
  <si>
    <t>DB 1</t>
  </si>
  <si>
    <t>A 2</t>
  </si>
  <si>
    <t>E 2</t>
  </si>
  <si>
    <t>DB 2</t>
  </si>
  <si>
    <t>E 3</t>
  </si>
  <si>
    <t>DA 1</t>
  </si>
  <si>
    <t>E 4</t>
  </si>
  <si>
    <t>DA 2</t>
  </si>
  <si>
    <t>L1</t>
  </si>
  <si>
    <t>NILDA</t>
  </si>
  <si>
    <t>L2</t>
  </si>
  <si>
    <t>SAIRA</t>
  </si>
  <si>
    <t>MARIELA</t>
  </si>
  <si>
    <t>KARINA</t>
  </si>
  <si>
    <t>GABY</t>
  </si>
  <si>
    <t>JOSE</t>
  </si>
  <si>
    <t>NATY</t>
  </si>
  <si>
    <t>MONI</t>
  </si>
  <si>
    <t>CINTIA</t>
  </si>
  <si>
    <t>DANIELA</t>
  </si>
  <si>
    <t>BELEN</t>
  </si>
  <si>
    <t>---</t>
  </si>
  <si>
    <t>MARI/NATY</t>
  </si>
  <si>
    <t>5 E</t>
  </si>
  <si>
    <t>9 E</t>
  </si>
  <si>
    <t>1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</si>
</sst>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0" formatCode="#,##0\ [$€-1];[Red]\-#,##0\ [$€-1]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rgb="FF00B0F0"/>
      <name val="Calibri"/>
      <family val="2"/>
    </font>
    <font>
      <b/>
      <sz val="11"/>
      <color rgb="FF99FF33"/>
      <name val="Calibri"/>
      <family val="2"/>
    </font>
    <font>
      <b/>
      <sz val="11"/>
      <color rgb="FFC00000"/>
      <name val="Calibri"/>
      <family val="2"/>
    </font>
    <font>
      <b/>
      <sz val="11"/>
      <color rgb="FF002060"/>
      <name val="Calibri"/>
      <family val="2"/>
    </font>
    <font>
      <b/>
      <sz val="11"/>
      <color rgb="FF7030A0"/>
      <name val="Calibri"/>
      <family val="2"/>
    </font>
    <font>
      <b/>
      <sz val="11"/>
      <color rgb="FF7EF6BD"/>
      <name val="Calibri"/>
      <family val="2"/>
    </font>
    <font>
      <b/>
      <sz val="11"/>
      <color rgb="FFFF6600"/>
      <name val="Calibri"/>
      <family val="2"/>
    </font>
    <font>
      <b/>
      <sz val="11"/>
      <color rgb="FFFF00FF"/>
      <name val="Calibri"/>
      <family val="2"/>
    </font>
    <font>
      <b/>
      <sz val="11"/>
      <color rgb="FF930916"/>
      <name val="Calibri"/>
      <family val="2"/>
    </font>
    <font>
      <b/>
      <sz val="11"/>
      <color theme="1"/>
      <name val="Calibri"/>
      <family val="2"/>
    </font>
    <font>
      <i/>
      <sz val="10"/>
      <name val="Calibri"/>
      <family val="2"/>
      <scheme val="minor"/>
    </font>
    <font>
      <sz val="11"/>
      <name val="Calibri"/>
      <family val="2"/>
    </font>
    <font>
      <sz val="11"/>
      <color rgb="FFC00000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CCFF99"/>
      <name val="Calibri"/>
      <family val="2"/>
    </font>
    <font>
      <b/>
      <sz val="9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BAEFFC"/>
        <bgColor indexed="64"/>
      </patternFill>
    </fill>
    <fill>
      <patternFill patternType="solid">
        <fgColor rgb="FFFFFF99"/>
        <bgColor rgb="FFDBE5F1"/>
      </patternFill>
    </fill>
    <fill>
      <patternFill patternType="solid">
        <fgColor rgb="FFFFFF00"/>
        <bgColor theme="4"/>
      </patternFill>
    </fill>
    <fill>
      <patternFill patternType="solid">
        <fgColor theme="0"/>
        <bgColor indexed="64"/>
      </patternFill>
    </fill>
    <fill>
      <patternFill patternType="solid">
        <fgColor rgb="FF8FFFFF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598CFD"/>
        <bgColor indexed="64"/>
      </patternFill>
    </fill>
    <fill>
      <patternFill patternType="solid">
        <fgColor rgb="FFBF95DF"/>
        <bgColor indexed="64"/>
      </patternFill>
    </fill>
    <fill>
      <patternFill patternType="solid">
        <fgColor rgb="FF7EF6BD"/>
        <bgColor indexed="64"/>
      </patternFill>
    </fill>
    <fill>
      <patternFill patternType="solid">
        <fgColor rgb="FFFFA86D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56B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8BFF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3" fontId="6" fillId="3" borderId="2" xfId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3" fontId="3" fillId="4" borderId="2" xfId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/>
    </xf>
    <xf numFmtId="0" fontId="14" fillId="5" borderId="3" xfId="0" applyFont="1" applyFill="1" applyBorder="1" applyAlignment="1"/>
    <xf numFmtId="2" fontId="15" fillId="6" borderId="4" xfId="0" applyNumberFormat="1" applyFont="1" applyFill="1" applyBorder="1" applyAlignment="1">
      <alignment horizontal="center"/>
    </xf>
    <xf numFmtId="2" fontId="15" fillId="7" borderId="4" xfId="0" applyNumberFormat="1" applyFont="1" applyFill="1" applyBorder="1" applyAlignment="1">
      <alignment horizontal="center"/>
    </xf>
    <xf numFmtId="2" fontId="16" fillId="3" borderId="4" xfId="0" applyNumberFormat="1" applyFont="1" applyFill="1" applyBorder="1" applyAlignment="1">
      <alignment horizontal="center"/>
    </xf>
    <xf numFmtId="2" fontId="17" fillId="8" borderId="4" xfId="0" applyNumberFormat="1" applyFont="1" applyFill="1" applyBorder="1" applyAlignment="1">
      <alignment horizontal="center"/>
    </xf>
    <xf numFmtId="2" fontId="17" fillId="9" borderId="4" xfId="0" applyNumberFormat="1" applyFont="1" applyFill="1" applyBorder="1" applyAlignment="1">
      <alignment horizontal="center"/>
    </xf>
    <xf numFmtId="2" fontId="17" fillId="10" borderId="4" xfId="0" applyNumberFormat="1" applyFont="1" applyFill="1" applyBorder="1" applyAlignment="1">
      <alignment horizontal="center"/>
    </xf>
    <xf numFmtId="4" fontId="16" fillId="3" borderId="4" xfId="0" applyNumberFormat="1" applyFont="1" applyFill="1" applyBorder="1" applyAlignment="1">
      <alignment horizontal="center"/>
    </xf>
    <xf numFmtId="43" fontId="16" fillId="3" borderId="4" xfId="1" applyFont="1" applyFill="1" applyBorder="1" applyAlignment="1">
      <alignment horizontal="center" vertical="center"/>
    </xf>
    <xf numFmtId="2" fontId="17" fillId="11" borderId="4" xfId="0" applyNumberFormat="1" applyFont="1" applyFill="1" applyBorder="1" applyAlignment="1">
      <alignment horizontal="center"/>
    </xf>
    <xf numFmtId="2" fontId="17" fillId="12" borderId="4" xfId="0" applyNumberFormat="1" applyFont="1" applyFill="1" applyBorder="1" applyAlignment="1">
      <alignment horizontal="center"/>
    </xf>
    <xf numFmtId="2" fontId="17" fillId="13" borderId="4" xfId="0" applyNumberFormat="1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43" fontId="3" fillId="4" borderId="4" xfId="1" applyFont="1" applyFill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0" fillId="0" borderId="0" xfId="0" applyAlignment="1"/>
    <xf numFmtId="0" fontId="0" fillId="0" borderId="0" xfId="0" applyFont="1"/>
    <xf numFmtId="0" fontId="0" fillId="0" borderId="0" xfId="0" applyAlignment="1">
      <alignment horizontal="center"/>
    </xf>
    <xf numFmtId="0" fontId="2" fillId="14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wrapText="1"/>
    </xf>
    <xf numFmtId="0" fontId="21" fillId="5" borderId="3" xfId="0" applyFont="1" applyFill="1" applyBorder="1" applyAlignment="1"/>
    <xf numFmtId="2" fontId="0" fillId="0" borderId="2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0" xfId="0" applyAlignment="1">
      <alignment wrapText="1"/>
    </xf>
    <xf numFmtId="0" fontId="21" fillId="5" borderId="2" xfId="0" applyFont="1" applyFill="1" applyBorder="1" applyAlignment="1"/>
    <xf numFmtId="0" fontId="0" fillId="0" borderId="2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21" fillId="0" borderId="3" xfId="0" applyFont="1" applyFill="1" applyBorder="1" applyAlignment="1"/>
    <xf numFmtId="0" fontId="21" fillId="0" borderId="2" xfId="0" applyFont="1" applyFill="1" applyBorder="1" applyAlignment="1"/>
    <xf numFmtId="2" fontId="0" fillId="0" borderId="2" xfId="0" applyNumberFormat="1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2" fontId="0" fillId="0" borderId="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3" fillId="0" borderId="2" xfId="0" applyFont="1" applyBorder="1" applyAlignment="1">
      <alignment horizontal="center" vertical="center" wrapText="1"/>
    </xf>
    <xf numFmtId="2" fontId="17" fillId="24" borderId="4" xfId="0" applyNumberFormat="1" applyFont="1" applyFill="1" applyBorder="1" applyAlignment="1">
      <alignment horizontal="center"/>
    </xf>
    <xf numFmtId="0" fontId="24" fillId="25" borderId="2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right"/>
    </xf>
    <xf numFmtId="0" fontId="0" fillId="0" borderId="0" xfId="0" applyFont="1" applyFill="1" applyBorder="1"/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7" xfId="0" quotePrefix="1" applyFont="1" applyFill="1" applyBorder="1" applyAlignment="1">
      <alignment horizontal="center"/>
    </xf>
    <xf numFmtId="0" fontId="2" fillId="16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20" borderId="2" xfId="0" applyFont="1" applyFill="1" applyBorder="1" applyAlignment="1">
      <alignment horizontal="center"/>
    </xf>
    <xf numFmtId="0" fontId="2" fillId="14" borderId="2" xfId="0" applyFont="1" applyFill="1" applyBorder="1" applyAlignment="1">
      <alignment horizontal="center"/>
    </xf>
    <xf numFmtId="0" fontId="19" fillId="0" borderId="2" xfId="0" applyFont="1" applyBorder="1" applyAlignment="1">
      <alignment horizontal="left"/>
    </xf>
    <xf numFmtId="0" fontId="20" fillId="15" borderId="2" xfId="0" applyFont="1" applyFill="1" applyBorder="1" applyAlignment="1">
      <alignment horizontal="center" vertical="center" wrapText="1"/>
    </xf>
    <xf numFmtId="0" fontId="20" fillId="16" borderId="2" xfId="0" applyFont="1" applyFill="1" applyBorder="1" applyAlignment="1">
      <alignment horizontal="center" vertical="center" wrapText="1"/>
    </xf>
    <xf numFmtId="0" fontId="20" fillId="17" borderId="2" xfId="0" applyFont="1" applyFill="1" applyBorder="1" applyAlignment="1">
      <alignment horizontal="center" vertical="center" wrapText="1"/>
    </xf>
    <xf numFmtId="0" fontId="20" fillId="18" borderId="2" xfId="0" applyFont="1" applyFill="1" applyBorder="1" applyAlignment="1">
      <alignment horizontal="center" vertical="center" wrapText="1"/>
    </xf>
    <xf numFmtId="0" fontId="20" fillId="19" borderId="2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left" wrapText="1"/>
    </xf>
    <xf numFmtId="0" fontId="20" fillId="15" borderId="5" xfId="0" applyFont="1" applyFill="1" applyBorder="1" applyAlignment="1">
      <alignment horizontal="center" vertical="center" wrapText="1"/>
    </xf>
    <xf numFmtId="0" fontId="20" fillId="15" borderId="6" xfId="0" applyFont="1" applyFill="1" applyBorder="1" applyAlignment="1">
      <alignment horizontal="center" vertical="center" wrapText="1"/>
    </xf>
    <xf numFmtId="0" fontId="20" fillId="16" borderId="5" xfId="0" applyFont="1" applyFill="1" applyBorder="1" applyAlignment="1">
      <alignment horizontal="center" vertical="center" wrapText="1"/>
    </xf>
    <xf numFmtId="0" fontId="20" fillId="16" borderId="6" xfId="0" applyFont="1" applyFill="1" applyBorder="1" applyAlignment="1">
      <alignment horizontal="center" vertical="center" wrapText="1"/>
    </xf>
    <xf numFmtId="0" fontId="20" fillId="17" borderId="5" xfId="0" applyFont="1" applyFill="1" applyBorder="1" applyAlignment="1">
      <alignment horizontal="center" vertical="center" wrapText="1"/>
    </xf>
    <xf numFmtId="0" fontId="20" fillId="17" borderId="6" xfId="0" applyFont="1" applyFill="1" applyBorder="1" applyAlignment="1">
      <alignment horizontal="center" vertical="center" wrapText="1"/>
    </xf>
    <xf numFmtId="0" fontId="20" fillId="18" borderId="5" xfId="0" applyFont="1" applyFill="1" applyBorder="1" applyAlignment="1">
      <alignment horizontal="center" vertical="center" wrapText="1"/>
    </xf>
    <xf numFmtId="0" fontId="20" fillId="18" borderId="6" xfId="0" applyFont="1" applyFill="1" applyBorder="1" applyAlignment="1">
      <alignment horizontal="center" vertical="center" wrapText="1"/>
    </xf>
    <xf numFmtId="0" fontId="20" fillId="19" borderId="5" xfId="0" applyFont="1" applyFill="1" applyBorder="1" applyAlignment="1">
      <alignment horizontal="center" vertical="center" wrapText="1"/>
    </xf>
    <xf numFmtId="0" fontId="20" fillId="19" borderId="6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2" fillId="21" borderId="2" xfId="0" applyFont="1" applyFill="1" applyBorder="1" applyAlignment="1">
      <alignment horizontal="center"/>
    </xf>
    <xf numFmtId="0" fontId="20" fillId="23" borderId="2" xfId="0" applyFont="1" applyFill="1" applyBorder="1" applyAlignment="1">
      <alignment horizontal="center" vertical="center" wrapText="1"/>
    </xf>
    <xf numFmtId="0" fontId="2" fillId="22" borderId="2" xfId="0" applyFont="1" applyFill="1" applyBorder="1" applyAlignment="1">
      <alignment horizontal="center"/>
    </xf>
    <xf numFmtId="0" fontId="20" fillId="23" borderId="9" xfId="0" applyFont="1" applyFill="1" applyBorder="1" applyAlignment="1">
      <alignment horizontal="center" vertical="center" wrapText="1"/>
    </xf>
    <xf numFmtId="0" fontId="20" fillId="23" borderId="10" xfId="0" applyFont="1" applyFill="1" applyBorder="1" applyAlignment="1">
      <alignment horizontal="center" vertical="center" wrapText="1"/>
    </xf>
    <xf numFmtId="0" fontId="20" fillId="23" borderId="11" xfId="0" applyFont="1" applyFill="1" applyBorder="1" applyAlignment="1">
      <alignment horizontal="center" vertical="center" wrapText="1"/>
    </xf>
    <xf numFmtId="0" fontId="20" fillId="23" borderId="12" xfId="0" applyFont="1" applyFill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0" fontId="0" fillId="0" borderId="2" xfId="0" applyNumberFormat="1" applyFont="1" applyBorder="1" applyAlignment="1">
      <alignment horizontal="center" wrapText="1"/>
    </xf>
    <xf numFmtId="2" fontId="0" fillId="0" borderId="5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0" fillId="0" borderId="6" xfId="0" applyNumberFormat="1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8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colors>
    <mruColors>
      <color rgb="FF8BFFFF"/>
      <color rgb="FFCCFFFF"/>
      <color rgb="FFFF66CC"/>
      <color rgb="FFCC99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6FFFF"/>
  </sheetPr>
  <dimension ref="A1:S85"/>
  <sheetViews>
    <sheetView workbookViewId="0">
      <selection sqref="A1:S1"/>
    </sheetView>
  </sheetViews>
  <sheetFormatPr baseColWidth="10" defaultRowHeight="15" x14ac:dyDescent="0.25"/>
  <cols>
    <col min="1" max="1" width="3.140625" bestFit="1" customWidth="1"/>
    <col min="2" max="2" width="27.28515625" bestFit="1" customWidth="1"/>
    <col min="3" max="4" width="8.7109375" style="31" customWidth="1"/>
    <col min="5" max="5" width="10.7109375" customWidth="1"/>
    <col min="6" max="9" width="8.7109375" style="31" customWidth="1"/>
    <col min="10" max="10" width="10.7109375" customWidth="1"/>
    <col min="11" max="11" width="10.7109375" style="32" customWidth="1"/>
    <col min="12" max="14" width="8.7109375" style="31" customWidth="1"/>
    <col min="15" max="16" width="10.7109375" customWidth="1"/>
    <col min="19" max="19" width="0" hidden="1" customWidth="1"/>
  </cols>
  <sheetData>
    <row r="1" spans="1:19" x14ac:dyDescent="0.25">
      <c r="A1" s="62" t="s">
        <v>31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x14ac:dyDescent="0.25">
      <c r="A2" s="63" t="s">
        <v>19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19" ht="60" x14ac:dyDescent="0.25">
      <c r="A3" s="1" t="s">
        <v>1</v>
      </c>
      <c r="B3" s="1" t="s">
        <v>2</v>
      </c>
      <c r="C3" s="2" t="s">
        <v>3</v>
      </c>
      <c r="D3" s="3" t="s">
        <v>4</v>
      </c>
      <c r="E3" s="4" t="s">
        <v>5</v>
      </c>
      <c r="F3" s="5" t="s">
        <v>6</v>
      </c>
      <c r="G3" s="6" t="s">
        <v>7</v>
      </c>
      <c r="H3" s="50" t="s">
        <v>8</v>
      </c>
      <c r="I3" s="7" t="s">
        <v>111</v>
      </c>
      <c r="J3" s="4" t="s">
        <v>9</v>
      </c>
      <c r="K3" s="8" t="s">
        <v>10</v>
      </c>
      <c r="L3" s="9" t="s">
        <v>11</v>
      </c>
      <c r="M3" s="10" t="s">
        <v>12</v>
      </c>
      <c r="N3" s="11" t="s">
        <v>13</v>
      </c>
      <c r="O3" s="4" t="s">
        <v>14</v>
      </c>
      <c r="P3" s="4" t="s">
        <v>15</v>
      </c>
      <c r="Q3" s="12" t="s">
        <v>16</v>
      </c>
      <c r="R3" s="13" t="s">
        <v>17</v>
      </c>
      <c r="S3" s="12" t="s">
        <v>18</v>
      </c>
    </row>
    <row r="4" spans="1:19" s="30" customFormat="1" x14ac:dyDescent="0.25">
      <c r="A4" s="14">
        <v>1</v>
      </c>
      <c r="B4" s="15" t="s">
        <v>22</v>
      </c>
      <c r="C4" s="16">
        <v>2.2000000000000002</v>
      </c>
      <c r="D4" s="17">
        <v>0.4</v>
      </c>
      <c r="E4" s="18">
        <f t="shared" ref="E4:E6" si="0">SUM(C4:D4)</f>
        <v>2.6</v>
      </c>
      <c r="F4" s="19">
        <v>2.2000000000000002</v>
      </c>
      <c r="G4" s="20">
        <v>1.5</v>
      </c>
      <c r="H4" s="51">
        <v>1.7</v>
      </c>
      <c r="I4" s="21">
        <v>1.5</v>
      </c>
      <c r="J4" s="22">
        <f t="shared" ref="J4" si="1">((SUM(F4:I4)-MAX(F4:I4)-MIN(F4:I4))/2)</f>
        <v>1.6</v>
      </c>
      <c r="K4" s="23">
        <f t="shared" ref="K4:K10" si="2">(10-J4)</f>
        <v>8.4</v>
      </c>
      <c r="L4" s="24">
        <v>2.1</v>
      </c>
      <c r="M4" s="25">
        <v>1.8</v>
      </c>
      <c r="N4" s="26">
        <v>2.2999999999999998</v>
      </c>
      <c r="O4" s="22">
        <f t="shared" ref="O4:O10" si="3">AVERAGE(L4:N4)</f>
        <v>2.0666666666666669</v>
      </c>
      <c r="P4" s="22">
        <f>10-O4</f>
        <v>7.9333333333333336</v>
      </c>
      <c r="Q4" s="27">
        <v>0</v>
      </c>
      <c r="R4" s="28">
        <f t="shared" ref="R4:R10" si="4">E4+K4+P4-Q4</f>
        <v>18.933333333333334</v>
      </c>
      <c r="S4" s="29">
        <f>_xlfn.RANK.EQ(R4,$R$4:$R$12,0)</f>
        <v>4</v>
      </c>
    </row>
    <row r="5" spans="1:19" s="30" customFormat="1" x14ac:dyDescent="0.25">
      <c r="A5" s="14">
        <v>2</v>
      </c>
      <c r="B5" s="15" t="s">
        <v>23</v>
      </c>
      <c r="C5" s="16">
        <v>2.5</v>
      </c>
      <c r="D5" s="17">
        <v>0.5</v>
      </c>
      <c r="E5" s="18">
        <f t="shared" si="0"/>
        <v>3</v>
      </c>
      <c r="F5" s="19">
        <v>3.1</v>
      </c>
      <c r="G5" s="20">
        <v>3.1</v>
      </c>
      <c r="H5" s="51">
        <v>3.2</v>
      </c>
      <c r="I5" s="21">
        <v>1.8</v>
      </c>
      <c r="J5" s="22">
        <f t="shared" ref="J5:J12" si="5">((SUM(F5:I5)-MAX(F5:I5)-MIN(F5:I5))/2)</f>
        <v>3.1</v>
      </c>
      <c r="K5" s="23">
        <f t="shared" si="2"/>
        <v>6.9</v>
      </c>
      <c r="L5" s="24">
        <v>2.2999999999999998</v>
      </c>
      <c r="M5" s="25">
        <v>1.9</v>
      </c>
      <c r="N5" s="26">
        <v>2.5</v>
      </c>
      <c r="O5" s="22">
        <f t="shared" si="3"/>
        <v>2.2333333333333329</v>
      </c>
      <c r="P5" s="22">
        <f t="shared" ref="P5:P10" si="6">10-O5</f>
        <v>7.7666666666666675</v>
      </c>
      <c r="Q5" s="27">
        <v>0</v>
      </c>
      <c r="R5" s="28">
        <f t="shared" si="4"/>
        <v>17.666666666666668</v>
      </c>
      <c r="S5" s="29">
        <f t="shared" ref="S5:S12" si="7">_xlfn.RANK.EQ(R5,$R$4:$R$12,0)</f>
        <v>8</v>
      </c>
    </row>
    <row r="6" spans="1:19" s="30" customFormat="1" x14ac:dyDescent="0.25">
      <c r="A6" s="14">
        <v>3</v>
      </c>
      <c r="B6" s="15" t="s">
        <v>24</v>
      </c>
      <c r="C6" s="16">
        <v>2.2999999999999998</v>
      </c>
      <c r="D6" s="17">
        <v>0.5</v>
      </c>
      <c r="E6" s="18">
        <f t="shared" si="0"/>
        <v>2.8</v>
      </c>
      <c r="F6" s="19">
        <v>2.2000000000000002</v>
      </c>
      <c r="G6" s="20">
        <v>2.8</v>
      </c>
      <c r="H6" s="51">
        <v>3.4</v>
      </c>
      <c r="I6" s="21">
        <v>1.6</v>
      </c>
      <c r="J6" s="22">
        <f t="shared" si="5"/>
        <v>2.5</v>
      </c>
      <c r="K6" s="23">
        <f t="shared" si="2"/>
        <v>7.5</v>
      </c>
      <c r="L6" s="24">
        <v>2</v>
      </c>
      <c r="M6" s="25">
        <v>2.2000000000000002</v>
      </c>
      <c r="N6" s="26">
        <v>1.6</v>
      </c>
      <c r="O6" s="22">
        <f t="shared" si="3"/>
        <v>1.9333333333333336</v>
      </c>
      <c r="P6" s="22">
        <f t="shared" si="6"/>
        <v>8.0666666666666664</v>
      </c>
      <c r="Q6" s="27">
        <v>0</v>
      </c>
      <c r="R6" s="28">
        <f t="shared" si="4"/>
        <v>18.366666666666667</v>
      </c>
      <c r="S6" s="29">
        <f t="shared" si="7"/>
        <v>6</v>
      </c>
    </row>
    <row r="7" spans="1:19" x14ac:dyDescent="0.25">
      <c r="A7" s="14">
        <v>4</v>
      </c>
      <c r="B7" s="15" t="s">
        <v>25</v>
      </c>
      <c r="C7" s="16">
        <v>2.8</v>
      </c>
      <c r="D7" s="17">
        <v>0.4</v>
      </c>
      <c r="E7" s="18">
        <f t="shared" ref="E7:E10" si="8">SUM(C7:D7)</f>
        <v>3.1999999999999997</v>
      </c>
      <c r="F7" s="19">
        <v>1.5</v>
      </c>
      <c r="G7" s="20">
        <v>1.8</v>
      </c>
      <c r="H7" s="51">
        <v>1.7</v>
      </c>
      <c r="I7" s="21">
        <v>1.6</v>
      </c>
      <c r="J7" s="22">
        <f t="shared" si="5"/>
        <v>1.65</v>
      </c>
      <c r="K7" s="23">
        <f t="shared" si="2"/>
        <v>8.35</v>
      </c>
      <c r="L7" s="24">
        <v>1.4</v>
      </c>
      <c r="M7" s="25">
        <v>1.5</v>
      </c>
      <c r="N7" s="26">
        <v>1.6</v>
      </c>
      <c r="O7" s="22">
        <f t="shared" si="3"/>
        <v>1.5</v>
      </c>
      <c r="P7" s="22">
        <f t="shared" si="6"/>
        <v>8.5</v>
      </c>
      <c r="Q7" s="27">
        <v>0</v>
      </c>
      <c r="R7" s="28">
        <f t="shared" si="4"/>
        <v>20.049999999999997</v>
      </c>
      <c r="S7" s="29">
        <f t="shared" si="7"/>
        <v>1</v>
      </c>
    </row>
    <row r="8" spans="1:19" x14ac:dyDescent="0.25">
      <c r="A8" s="14">
        <v>5</v>
      </c>
      <c r="B8" s="15" t="s">
        <v>26</v>
      </c>
      <c r="C8" s="16">
        <v>1.7</v>
      </c>
      <c r="D8" s="17">
        <v>0.2</v>
      </c>
      <c r="E8" s="18">
        <f t="shared" si="8"/>
        <v>1.9</v>
      </c>
      <c r="F8" s="19">
        <v>3.7</v>
      </c>
      <c r="G8" s="20">
        <v>2.5</v>
      </c>
      <c r="H8" s="51">
        <v>2.6</v>
      </c>
      <c r="I8" s="21">
        <v>3.1</v>
      </c>
      <c r="J8" s="22">
        <f t="shared" si="5"/>
        <v>2.8499999999999996</v>
      </c>
      <c r="K8" s="23">
        <f t="shared" si="2"/>
        <v>7.15</v>
      </c>
      <c r="L8" s="24">
        <v>2</v>
      </c>
      <c r="M8" s="25">
        <v>2</v>
      </c>
      <c r="N8" s="26">
        <v>2.1</v>
      </c>
      <c r="O8" s="22">
        <f t="shared" si="3"/>
        <v>2.0333333333333332</v>
      </c>
      <c r="P8" s="22">
        <f t="shared" si="6"/>
        <v>7.9666666666666668</v>
      </c>
      <c r="Q8" s="27">
        <v>0</v>
      </c>
      <c r="R8" s="28">
        <f t="shared" si="4"/>
        <v>17.016666666666666</v>
      </c>
      <c r="S8" s="29">
        <f t="shared" si="7"/>
        <v>9</v>
      </c>
    </row>
    <row r="9" spans="1:19" x14ac:dyDescent="0.25">
      <c r="A9" s="14">
        <v>6</v>
      </c>
      <c r="B9" s="15" t="s">
        <v>27</v>
      </c>
      <c r="C9" s="16">
        <v>2.2999999999999998</v>
      </c>
      <c r="D9" s="17">
        <v>0.5</v>
      </c>
      <c r="E9" s="18">
        <f t="shared" si="8"/>
        <v>2.8</v>
      </c>
      <c r="F9" s="19">
        <v>2</v>
      </c>
      <c r="G9" s="20">
        <v>1.9</v>
      </c>
      <c r="H9" s="51">
        <v>1.4</v>
      </c>
      <c r="I9" s="21">
        <v>2.6</v>
      </c>
      <c r="J9" s="22">
        <f t="shared" si="5"/>
        <v>1.9500000000000004</v>
      </c>
      <c r="K9" s="23">
        <f t="shared" si="2"/>
        <v>8.0499999999999989</v>
      </c>
      <c r="L9" s="24">
        <v>1.8</v>
      </c>
      <c r="M9" s="25">
        <v>1.5</v>
      </c>
      <c r="N9" s="26">
        <v>1.8</v>
      </c>
      <c r="O9" s="22">
        <f t="shared" si="3"/>
        <v>1.7</v>
      </c>
      <c r="P9" s="22">
        <f t="shared" si="6"/>
        <v>8.3000000000000007</v>
      </c>
      <c r="Q9" s="27">
        <v>0</v>
      </c>
      <c r="R9" s="28">
        <f t="shared" si="4"/>
        <v>19.149999999999999</v>
      </c>
      <c r="S9" s="29">
        <f t="shared" si="7"/>
        <v>3</v>
      </c>
    </row>
    <row r="10" spans="1:19" x14ac:dyDescent="0.25">
      <c r="A10" s="14">
        <v>7</v>
      </c>
      <c r="B10" s="15" t="s">
        <v>28</v>
      </c>
      <c r="C10" s="16">
        <v>2</v>
      </c>
      <c r="D10" s="17">
        <v>0.5</v>
      </c>
      <c r="E10" s="18">
        <f t="shared" si="8"/>
        <v>2.5</v>
      </c>
      <c r="F10" s="19">
        <v>3.4</v>
      </c>
      <c r="G10" s="20">
        <v>2.2999999999999998</v>
      </c>
      <c r="H10" s="51">
        <v>2.2000000000000002</v>
      </c>
      <c r="I10" s="21">
        <v>2.2999999999999998</v>
      </c>
      <c r="J10" s="22">
        <f t="shared" si="5"/>
        <v>2.2999999999999994</v>
      </c>
      <c r="K10" s="23">
        <f t="shared" si="2"/>
        <v>7.7000000000000011</v>
      </c>
      <c r="L10" s="24">
        <v>2.1</v>
      </c>
      <c r="M10" s="25">
        <v>2.1</v>
      </c>
      <c r="N10" s="26">
        <v>2</v>
      </c>
      <c r="O10" s="22">
        <f t="shared" si="3"/>
        <v>2.0666666666666669</v>
      </c>
      <c r="P10" s="22">
        <f t="shared" si="6"/>
        <v>7.9333333333333336</v>
      </c>
      <c r="Q10" s="27">
        <v>0</v>
      </c>
      <c r="R10" s="28">
        <f t="shared" si="4"/>
        <v>18.133333333333333</v>
      </c>
      <c r="S10" s="29">
        <f t="shared" si="7"/>
        <v>7</v>
      </c>
    </row>
    <row r="11" spans="1:19" x14ac:dyDescent="0.25">
      <c r="A11" s="14">
        <v>8</v>
      </c>
      <c r="B11" s="15" t="s">
        <v>29</v>
      </c>
      <c r="C11" s="16">
        <v>2.6</v>
      </c>
      <c r="D11" s="17">
        <v>0.5</v>
      </c>
      <c r="E11" s="18">
        <f t="shared" ref="E11:E12" si="9">SUM(C11:D11)</f>
        <v>3.1</v>
      </c>
      <c r="F11" s="19">
        <v>2.9</v>
      </c>
      <c r="G11" s="20">
        <v>2.6</v>
      </c>
      <c r="H11" s="51">
        <v>2.4</v>
      </c>
      <c r="I11" s="21">
        <v>2.5</v>
      </c>
      <c r="J11" s="22">
        <f t="shared" si="5"/>
        <v>2.5499999999999998</v>
      </c>
      <c r="K11" s="23">
        <f t="shared" ref="K11:K12" si="10">(10-J11)</f>
        <v>7.45</v>
      </c>
      <c r="L11" s="24">
        <v>1.8</v>
      </c>
      <c r="M11" s="25">
        <v>1.7</v>
      </c>
      <c r="N11" s="26">
        <v>2.2000000000000002</v>
      </c>
      <c r="O11" s="22">
        <f t="shared" ref="O11:O12" si="11">AVERAGE(L11:N11)</f>
        <v>1.9000000000000001</v>
      </c>
      <c r="P11" s="22">
        <f t="shared" ref="P11:P12" si="12">10-O11</f>
        <v>8.1</v>
      </c>
      <c r="Q11" s="27">
        <v>0</v>
      </c>
      <c r="R11" s="28">
        <f t="shared" ref="R11:R12" si="13">E11+K11+P11-Q11</f>
        <v>18.649999999999999</v>
      </c>
      <c r="S11" s="29">
        <f t="shared" si="7"/>
        <v>5</v>
      </c>
    </row>
    <row r="12" spans="1:19" x14ac:dyDescent="0.25">
      <c r="A12" s="14">
        <v>9</v>
      </c>
      <c r="B12" s="15" t="s">
        <v>30</v>
      </c>
      <c r="C12" s="16">
        <v>2.9</v>
      </c>
      <c r="D12" s="17">
        <v>0.5</v>
      </c>
      <c r="E12" s="18">
        <f t="shared" si="9"/>
        <v>3.4</v>
      </c>
      <c r="F12" s="19">
        <v>1.5</v>
      </c>
      <c r="G12" s="20">
        <v>1.9</v>
      </c>
      <c r="H12" s="51">
        <v>2</v>
      </c>
      <c r="I12" s="21">
        <v>1.2</v>
      </c>
      <c r="J12" s="22">
        <f t="shared" si="5"/>
        <v>1.7000000000000002</v>
      </c>
      <c r="K12" s="23">
        <f t="shared" si="10"/>
        <v>8.3000000000000007</v>
      </c>
      <c r="L12" s="24">
        <v>2.4</v>
      </c>
      <c r="M12" s="25">
        <v>2.2000000000000002</v>
      </c>
      <c r="N12" s="26">
        <v>2</v>
      </c>
      <c r="O12" s="22">
        <f t="shared" si="11"/>
        <v>2.1999999999999997</v>
      </c>
      <c r="P12" s="22">
        <f t="shared" si="12"/>
        <v>7.8000000000000007</v>
      </c>
      <c r="Q12" s="27">
        <v>0</v>
      </c>
      <c r="R12" s="28">
        <f t="shared" si="13"/>
        <v>19.5</v>
      </c>
      <c r="S12" s="29">
        <f t="shared" si="7"/>
        <v>2</v>
      </c>
    </row>
    <row r="14" spans="1:19" x14ac:dyDescent="0.25">
      <c r="A14" s="62" t="s">
        <v>31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</row>
    <row r="15" spans="1:19" x14ac:dyDescent="0.25">
      <c r="A15" s="63" t="s">
        <v>0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</row>
    <row r="16" spans="1:19" ht="60" x14ac:dyDescent="0.25">
      <c r="A16" s="1" t="s">
        <v>1</v>
      </c>
      <c r="B16" s="1" t="s">
        <v>2</v>
      </c>
      <c r="C16" s="2" t="s">
        <v>3</v>
      </c>
      <c r="D16" s="3" t="s">
        <v>4</v>
      </c>
      <c r="E16" s="4" t="s">
        <v>5</v>
      </c>
      <c r="F16" s="5" t="s">
        <v>6</v>
      </c>
      <c r="G16" s="6" t="s">
        <v>7</v>
      </c>
      <c r="H16" s="50" t="s">
        <v>8</v>
      </c>
      <c r="I16" s="7" t="s">
        <v>111</v>
      </c>
      <c r="J16" s="4" t="s">
        <v>9</v>
      </c>
      <c r="K16" s="8" t="s">
        <v>10</v>
      </c>
      <c r="L16" s="9" t="s">
        <v>11</v>
      </c>
      <c r="M16" s="10" t="s">
        <v>12</v>
      </c>
      <c r="N16" s="11" t="s">
        <v>13</v>
      </c>
      <c r="O16" s="4" t="s">
        <v>14</v>
      </c>
      <c r="P16" s="4" t="s">
        <v>15</v>
      </c>
      <c r="Q16" s="12" t="s">
        <v>16</v>
      </c>
      <c r="R16" s="13" t="s">
        <v>17</v>
      </c>
      <c r="S16" s="12" t="s">
        <v>18</v>
      </c>
    </row>
    <row r="17" spans="1:19" x14ac:dyDescent="0.25">
      <c r="A17" s="14">
        <v>10</v>
      </c>
      <c r="B17" s="15" t="s">
        <v>25</v>
      </c>
      <c r="C17" s="16">
        <v>3</v>
      </c>
      <c r="D17" s="17">
        <v>2.1</v>
      </c>
      <c r="E17" s="18">
        <f t="shared" ref="E17:E19" si="14">SUM(C17:D17)</f>
        <v>5.0999999999999996</v>
      </c>
      <c r="F17" s="19">
        <v>3.2</v>
      </c>
      <c r="G17" s="20">
        <v>3.5</v>
      </c>
      <c r="H17" s="51">
        <v>2.8</v>
      </c>
      <c r="I17" s="21">
        <v>3.7</v>
      </c>
      <c r="J17" s="22">
        <f t="shared" ref="J17" si="15">((SUM(F17:I17)-MAX(F17:I17)-MIN(F17:I17))/2)</f>
        <v>3.35</v>
      </c>
      <c r="K17" s="23">
        <f t="shared" ref="K17:K25" si="16">(10-J17)</f>
        <v>6.65</v>
      </c>
      <c r="L17" s="24">
        <v>2.4</v>
      </c>
      <c r="M17" s="25">
        <v>2.2999999999999998</v>
      </c>
      <c r="N17" s="26">
        <v>2.4</v>
      </c>
      <c r="O17" s="22">
        <f t="shared" ref="O17:O25" si="17">AVERAGE(L17:N17)</f>
        <v>2.3666666666666667</v>
      </c>
      <c r="P17" s="22">
        <f>10-O17</f>
        <v>7.6333333333333329</v>
      </c>
      <c r="Q17" s="27">
        <v>0</v>
      </c>
      <c r="R17" s="28">
        <f t="shared" ref="R17:R25" si="18">E17+K17+P17-Q17</f>
        <v>19.383333333333333</v>
      </c>
      <c r="S17" s="29" t="e">
        <f>_xlfn.RANK.EQ(R17,$R$4:$R$6,0)</f>
        <v>#N/A</v>
      </c>
    </row>
    <row r="18" spans="1:19" x14ac:dyDescent="0.25">
      <c r="A18" s="14">
        <v>11</v>
      </c>
      <c r="B18" s="15" t="s">
        <v>26</v>
      </c>
      <c r="C18" s="16">
        <v>1.8</v>
      </c>
      <c r="D18" s="17">
        <v>1.4</v>
      </c>
      <c r="E18" s="18">
        <f t="shared" si="14"/>
        <v>3.2</v>
      </c>
      <c r="F18" s="19">
        <v>4.4000000000000004</v>
      </c>
      <c r="G18" s="20">
        <v>4</v>
      </c>
      <c r="H18" s="51">
        <v>4.7</v>
      </c>
      <c r="I18" s="21">
        <v>3.8</v>
      </c>
      <c r="J18" s="22">
        <f t="shared" ref="J18:J25" si="19">((SUM(F18:I18)-MAX(F18:I18)-MIN(F18:I18))/2)</f>
        <v>4.2000000000000011</v>
      </c>
      <c r="K18" s="23">
        <f t="shared" si="16"/>
        <v>5.7999999999999989</v>
      </c>
      <c r="L18" s="24">
        <v>3.2</v>
      </c>
      <c r="M18" s="25">
        <v>3.6</v>
      </c>
      <c r="N18" s="26">
        <v>3.5</v>
      </c>
      <c r="O18" s="22">
        <f t="shared" si="17"/>
        <v>3.4333333333333336</v>
      </c>
      <c r="P18" s="22">
        <f t="shared" ref="P18:P25" si="20">10-O18</f>
        <v>6.5666666666666664</v>
      </c>
      <c r="Q18" s="27">
        <f>0.3+0.5</f>
        <v>0.8</v>
      </c>
      <c r="R18" s="28">
        <f t="shared" si="18"/>
        <v>14.766666666666666</v>
      </c>
      <c r="S18" s="29" t="e">
        <f>_xlfn.RANK.EQ(R18,$R$4:$R$6,0)</f>
        <v>#N/A</v>
      </c>
    </row>
    <row r="19" spans="1:19" x14ac:dyDescent="0.25">
      <c r="A19" s="14">
        <v>12</v>
      </c>
      <c r="B19" s="15" t="s">
        <v>27</v>
      </c>
      <c r="C19" s="16">
        <v>2.6</v>
      </c>
      <c r="D19" s="17">
        <v>2.1</v>
      </c>
      <c r="E19" s="18">
        <f t="shared" si="14"/>
        <v>4.7</v>
      </c>
      <c r="F19" s="19">
        <v>4.0999999999999996</v>
      </c>
      <c r="G19" s="20">
        <v>3.5</v>
      </c>
      <c r="H19" s="51">
        <v>4.3</v>
      </c>
      <c r="I19" s="21">
        <v>2.7</v>
      </c>
      <c r="J19" s="22">
        <f t="shared" si="19"/>
        <v>3.7999999999999985</v>
      </c>
      <c r="K19" s="23">
        <f t="shared" si="16"/>
        <v>6.2000000000000011</v>
      </c>
      <c r="L19" s="24">
        <v>4.9000000000000004</v>
      </c>
      <c r="M19" s="25">
        <v>5.4</v>
      </c>
      <c r="N19" s="26">
        <v>5</v>
      </c>
      <c r="O19" s="22">
        <f t="shared" si="17"/>
        <v>5.1000000000000005</v>
      </c>
      <c r="P19" s="22">
        <f t="shared" si="20"/>
        <v>4.8999999999999995</v>
      </c>
      <c r="Q19" s="27">
        <v>0.6</v>
      </c>
      <c r="R19" s="28">
        <f t="shared" si="18"/>
        <v>15.200000000000001</v>
      </c>
      <c r="S19" s="29" t="e">
        <f>_xlfn.RANK.EQ(R19,$R$4:$R$6,0)</f>
        <v>#N/A</v>
      </c>
    </row>
    <row r="20" spans="1:19" x14ac:dyDescent="0.25">
      <c r="A20" s="14">
        <v>13</v>
      </c>
      <c r="B20" s="15" t="s">
        <v>28</v>
      </c>
      <c r="C20" s="16">
        <v>1.9</v>
      </c>
      <c r="D20" s="17">
        <v>1.8</v>
      </c>
      <c r="E20" s="18">
        <f t="shared" ref="E20:E25" si="21">SUM(C20:D20)</f>
        <v>3.7</v>
      </c>
      <c r="F20" s="19">
        <v>3.3</v>
      </c>
      <c r="G20" s="20">
        <v>3.4</v>
      </c>
      <c r="H20" s="51">
        <v>3.4</v>
      </c>
      <c r="I20" s="21">
        <v>3.8</v>
      </c>
      <c r="J20" s="22">
        <f t="shared" si="19"/>
        <v>3.399999999999999</v>
      </c>
      <c r="K20" s="23">
        <f t="shared" si="16"/>
        <v>6.6000000000000014</v>
      </c>
      <c r="L20" s="24">
        <v>3.2</v>
      </c>
      <c r="M20" s="25">
        <v>3.2</v>
      </c>
      <c r="N20" s="26">
        <v>3</v>
      </c>
      <c r="O20" s="22">
        <f t="shared" si="17"/>
        <v>3.1333333333333333</v>
      </c>
      <c r="P20" s="22">
        <f t="shared" si="20"/>
        <v>6.8666666666666671</v>
      </c>
      <c r="Q20" s="27">
        <v>0</v>
      </c>
      <c r="R20" s="28">
        <f t="shared" si="18"/>
        <v>17.166666666666668</v>
      </c>
      <c r="S20" s="29" t="e">
        <f t="shared" ref="S20:S25" si="22">_xlfn.RANK.EQ(R20,$R$4:$R$6,0)</f>
        <v>#N/A</v>
      </c>
    </row>
    <row r="21" spans="1:19" x14ac:dyDescent="0.25">
      <c r="A21" s="14">
        <v>14</v>
      </c>
      <c r="B21" s="15" t="s">
        <v>29</v>
      </c>
      <c r="C21" s="16">
        <v>3.6</v>
      </c>
      <c r="D21" s="17">
        <v>2.4</v>
      </c>
      <c r="E21" s="18">
        <f t="shared" si="21"/>
        <v>6</v>
      </c>
      <c r="F21" s="19">
        <v>3.7</v>
      </c>
      <c r="G21" s="20">
        <v>3.2</v>
      </c>
      <c r="H21" s="51">
        <v>2.7</v>
      </c>
      <c r="I21" s="21">
        <v>3.7</v>
      </c>
      <c r="J21" s="22">
        <f t="shared" si="19"/>
        <v>3.4500000000000006</v>
      </c>
      <c r="K21" s="23">
        <f t="shared" si="16"/>
        <v>6.5499999999999989</v>
      </c>
      <c r="L21" s="24">
        <v>1.9</v>
      </c>
      <c r="M21" s="25">
        <v>1.9</v>
      </c>
      <c r="N21" s="26">
        <v>2.1</v>
      </c>
      <c r="O21" s="22">
        <f t="shared" si="17"/>
        <v>1.9666666666666668</v>
      </c>
      <c r="P21" s="22">
        <f t="shared" si="20"/>
        <v>8.0333333333333332</v>
      </c>
      <c r="Q21" s="27">
        <v>0</v>
      </c>
      <c r="R21" s="28">
        <f t="shared" si="18"/>
        <v>20.583333333333332</v>
      </c>
      <c r="S21" s="29" t="e">
        <f t="shared" si="22"/>
        <v>#N/A</v>
      </c>
    </row>
    <row r="22" spans="1:19" x14ac:dyDescent="0.25">
      <c r="A22" s="14">
        <v>15</v>
      </c>
      <c r="B22" s="15" t="s">
        <v>30</v>
      </c>
      <c r="C22" s="16">
        <v>3.6</v>
      </c>
      <c r="D22" s="17">
        <v>2.1</v>
      </c>
      <c r="E22" s="18">
        <f t="shared" si="21"/>
        <v>5.7</v>
      </c>
      <c r="F22" s="19">
        <v>2.5</v>
      </c>
      <c r="G22" s="20">
        <v>2.5</v>
      </c>
      <c r="H22" s="51">
        <v>1.8</v>
      </c>
      <c r="I22" s="21">
        <v>2.9</v>
      </c>
      <c r="J22" s="22">
        <f t="shared" si="19"/>
        <v>2.4999999999999996</v>
      </c>
      <c r="K22" s="23">
        <f t="shared" si="16"/>
        <v>7.5</v>
      </c>
      <c r="L22" s="24">
        <v>2.7</v>
      </c>
      <c r="M22" s="25">
        <v>2.5</v>
      </c>
      <c r="N22" s="26">
        <v>2.5</v>
      </c>
      <c r="O22" s="22">
        <f t="shared" si="17"/>
        <v>2.5666666666666669</v>
      </c>
      <c r="P22" s="22">
        <f t="shared" si="20"/>
        <v>7.4333333333333336</v>
      </c>
      <c r="Q22" s="27">
        <v>0</v>
      </c>
      <c r="R22" s="28">
        <f t="shared" si="18"/>
        <v>20.633333333333333</v>
      </c>
      <c r="S22" s="29" t="e">
        <f t="shared" si="22"/>
        <v>#N/A</v>
      </c>
    </row>
    <row r="23" spans="1:19" x14ac:dyDescent="0.25">
      <c r="A23" s="14">
        <v>16</v>
      </c>
      <c r="B23" s="15" t="s">
        <v>22</v>
      </c>
      <c r="C23" s="16">
        <v>1.4</v>
      </c>
      <c r="D23" s="17">
        <v>2.6</v>
      </c>
      <c r="E23" s="18">
        <f t="shared" si="21"/>
        <v>4</v>
      </c>
      <c r="F23" s="19">
        <v>3.5</v>
      </c>
      <c r="G23" s="20">
        <v>3.1</v>
      </c>
      <c r="H23" s="51">
        <v>2.4</v>
      </c>
      <c r="I23" s="21">
        <v>3.7</v>
      </c>
      <c r="J23" s="22">
        <f t="shared" si="19"/>
        <v>3.3</v>
      </c>
      <c r="K23" s="23">
        <f t="shared" si="16"/>
        <v>6.7</v>
      </c>
      <c r="L23" s="24">
        <v>2.4</v>
      </c>
      <c r="M23" s="25">
        <v>2.2999999999999998</v>
      </c>
      <c r="N23" s="26">
        <v>2.5</v>
      </c>
      <c r="O23" s="22">
        <f t="shared" si="17"/>
        <v>2.4</v>
      </c>
      <c r="P23" s="22">
        <f t="shared" si="20"/>
        <v>7.6</v>
      </c>
      <c r="Q23" s="27">
        <v>0</v>
      </c>
      <c r="R23" s="28">
        <f t="shared" si="18"/>
        <v>18.299999999999997</v>
      </c>
      <c r="S23" s="29" t="e">
        <f t="shared" si="22"/>
        <v>#N/A</v>
      </c>
    </row>
    <row r="24" spans="1:19" x14ac:dyDescent="0.25">
      <c r="A24" s="14">
        <v>17</v>
      </c>
      <c r="B24" s="15" t="s">
        <v>23</v>
      </c>
      <c r="C24" s="16">
        <v>2.5</v>
      </c>
      <c r="D24" s="17">
        <v>2.2999999999999998</v>
      </c>
      <c r="E24" s="18">
        <f t="shared" si="21"/>
        <v>4.8</v>
      </c>
      <c r="F24" s="19">
        <v>4.8</v>
      </c>
      <c r="G24" s="20">
        <v>3.8</v>
      </c>
      <c r="H24" s="51">
        <v>4.7</v>
      </c>
      <c r="I24" s="21">
        <v>4.0999999999999996</v>
      </c>
      <c r="J24" s="22">
        <f t="shared" si="19"/>
        <v>4.3999999999999986</v>
      </c>
      <c r="K24" s="23">
        <f t="shared" si="16"/>
        <v>5.6000000000000014</v>
      </c>
      <c r="L24" s="24">
        <v>4.0999999999999996</v>
      </c>
      <c r="M24" s="25">
        <v>3.8</v>
      </c>
      <c r="N24" s="26">
        <v>3.6</v>
      </c>
      <c r="O24" s="22">
        <f t="shared" si="17"/>
        <v>3.8333333333333335</v>
      </c>
      <c r="P24" s="22">
        <f t="shared" si="20"/>
        <v>6.1666666666666661</v>
      </c>
      <c r="Q24" s="27">
        <v>0</v>
      </c>
      <c r="R24" s="28">
        <f t="shared" si="18"/>
        <v>16.56666666666667</v>
      </c>
      <c r="S24" s="29" t="e">
        <f t="shared" si="22"/>
        <v>#N/A</v>
      </c>
    </row>
    <row r="25" spans="1:19" x14ac:dyDescent="0.25">
      <c r="A25" s="14">
        <v>18</v>
      </c>
      <c r="B25" s="15" t="s">
        <v>24</v>
      </c>
      <c r="C25" s="16">
        <v>2.9</v>
      </c>
      <c r="D25" s="17">
        <v>1.1000000000000001</v>
      </c>
      <c r="E25" s="18">
        <f t="shared" si="21"/>
        <v>4</v>
      </c>
      <c r="F25" s="19">
        <v>3.8</v>
      </c>
      <c r="G25" s="20">
        <v>3.2</v>
      </c>
      <c r="H25" s="51">
        <v>4</v>
      </c>
      <c r="I25" s="21">
        <v>3.1</v>
      </c>
      <c r="J25" s="22">
        <f t="shared" si="19"/>
        <v>3.5</v>
      </c>
      <c r="K25" s="23">
        <f t="shared" si="16"/>
        <v>6.5</v>
      </c>
      <c r="L25" s="24">
        <v>3.7</v>
      </c>
      <c r="M25" s="25">
        <v>3.2</v>
      </c>
      <c r="N25" s="26">
        <v>3.8</v>
      </c>
      <c r="O25" s="22">
        <f t="shared" si="17"/>
        <v>3.5666666666666664</v>
      </c>
      <c r="P25" s="22">
        <f t="shared" si="20"/>
        <v>6.4333333333333336</v>
      </c>
      <c r="Q25" s="27">
        <v>0</v>
      </c>
      <c r="R25" s="28">
        <f t="shared" si="18"/>
        <v>16.933333333333334</v>
      </c>
      <c r="S25" s="29" t="e">
        <f t="shared" si="22"/>
        <v>#N/A</v>
      </c>
    </row>
    <row r="27" spans="1:19" x14ac:dyDescent="0.25">
      <c r="A27" s="62" t="s">
        <v>31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</row>
    <row r="28" spans="1:19" x14ac:dyDescent="0.25">
      <c r="A28" s="63" t="s">
        <v>21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ht="60" x14ac:dyDescent="0.25">
      <c r="A29" s="1" t="s">
        <v>1</v>
      </c>
      <c r="B29" s="1" t="s">
        <v>2</v>
      </c>
      <c r="C29" s="2" t="s">
        <v>3</v>
      </c>
      <c r="D29" s="3" t="s">
        <v>4</v>
      </c>
      <c r="E29" s="4" t="s">
        <v>5</v>
      </c>
      <c r="F29" s="5" t="s">
        <v>6</v>
      </c>
      <c r="G29" s="6" t="s">
        <v>7</v>
      </c>
      <c r="H29" s="50" t="s">
        <v>8</v>
      </c>
      <c r="I29" s="7" t="s">
        <v>111</v>
      </c>
      <c r="J29" s="4" t="s">
        <v>9</v>
      </c>
      <c r="K29" s="8" t="s">
        <v>10</v>
      </c>
      <c r="L29" s="9" t="s">
        <v>11</v>
      </c>
      <c r="M29" s="10" t="s">
        <v>12</v>
      </c>
      <c r="N29" s="11" t="s">
        <v>13</v>
      </c>
      <c r="O29" s="4" t="s">
        <v>14</v>
      </c>
      <c r="P29" s="4" t="s">
        <v>15</v>
      </c>
      <c r="Q29" s="12" t="s">
        <v>16</v>
      </c>
      <c r="R29" s="13" t="s">
        <v>17</v>
      </c>
      <c r="S29" s="12" t="s">
        <v>18</v>
      </c>
    </row>
    <row r="30" spans="1:19" x14ac:dyDescent="0.25">
      <c r="A30" s="14">
        <v>19</v>
      </c>
      <c r="B30" s="15" t="s">
        <v>28</v>
      </c>
      <c r="C30" s="16">
        <v>3.1</v>
      </c>
      <c r="D30" s="17">
        <v>1.7</v>
      </c>
      <c r="E30" s="18">
        <f t="shared" ref="E30:E32" si="23">SUM(C30:D30)</f>
        <v>4.8</v>
      </c>
      <c r="F30" s="19">
        <v>4.2</v>
      </c>
      <c r="G30" s="20">
        <v>2.7</v>
      </c>
      <c r="H30" s="51">
        <v>3.4</v>
      </c>
      <c r="I30" s="21">
        <v>3.8</v>
      </c>
      <c r="J30" s="22">
        <f t="shared" ref="J30" si="24">((SUM(F30:I30)-MAX(F30:I30)-MIN(F30:I30))/2)</f>
        <v>3.600000000000001</v>
      </c>
      <c r="K30" s="23">
        <f t="shared" ref="K30:K38" si="25">(10-J30)</f>
        <v>6.3999999999999986</v>
      </c>
      <c r="L30" s="24">
        <v>4</v>
      </c>
      <c r="M30" s="25">
        <v>3.7</v>
      </c>
      <c r="N30" s="26">
        <v>3.9</v>
      </c>
      <c r="O30" s="22">
        <f t="shared" ref="O30:O38" si="26">AVERAGE(L30:N30)</f>
        <v>3.8666666666666667</v>
      </c>
      <c r="P30" s="22">
        <f>10-O30</f>
        <v>6.1333333333333329</v>
      </c>
      <c r="Q30" s="27">
        <v>0.3</v>
      </c>
      <c r="R30" s="28">
        <f t="shared" ref="R30:R38" si="27">E30+K30+P30-Q30</f>
        <v>17.033333333333331</v>
      </c>
      <c r="S30" s="29" t="e">
        <f>_xlfn.RANK.EQ(R30,$R$4:$R$6,0)</f>
        <v>#N/A</v>
      </c>
    </row>
    <row r="31" spans="1:19" x14ac:dyDescent="0.25">
      <c r="A31" s="14">
        <v>20</v>
      </c>
      <c r="B31" s="15" t="s">
        <v>29</v>
      </c>
      <c r="C31" s="16">
        <v>3</v>
      </c>
      <c r="D31" s="17">
        <v>1.9</v>
      </c>
      <c r="E31" s="18">
        <f t="shared" si="23"/>
        <v>4.9000000000000004</v>
      </c>
      <c r="F31" s="19">
        <v>4</v>
      </c>
      <c r="G31" s="20">
        <v>3.7</v>
      </c>
      <c r="H31" s="51">
        <v>3.2</v>
      </c>
      <c r="I31" s="21">
        <v>4.3</v>
      </c>
      <c r="J31" s="22">
        <f t="shared" ref="J31:J38" si="28">((SUM(F31:I31)-MAX(F31:I31)-MIN(F31:I31))/2)</f>
        <v>3.8499999999999992</v>
      </c>
      <c r="K31" s="23">
        <f t="shared" si="25"/>
        <v>6.15</v>
      </c>
      <c r="L31" s="24">
        <v>2.8</v>
      </c>
      <c r="M31" s="25">
        <v>2.2999999999999998</v>
      </c>
      <c r="N31" s="26">
        <v>2.5</v>
      </c>
      <c r="O31" s="22">
        <f t="shared" si="26"/>
        <v>2.5333333333333332</v>
      </c>
      <c r="P31" s="22">
        <f t="shared" ref="P31:P38" si="29">10-O31</f>
        <v>7.4666666666666668</v>
      </c>
      <c r="Q31" s="27">
        <v>0</v>
      </c>
      <c r="R31" s="28">
        <f t="shared" si="27"/>
        <v>18.516666666666666</v>
      </c>
      <c r="S31" s="29" t="e">
        <f>_xlfn.RANK.EQ(R31,$R$4:$R$6,0)</f>
        <v>#N/A</v>
      </c>
    </row>
    <row r="32" spans="1:19" x14ac:dyDescent="0.25">
      <c r="A32" s="14">
        <v>21</v>
      </c>
      <c r="B32" s="15" t="s">
        <v>30</v>
      </c>
      <c r="C32" s="16">
        <v>3.3</v>
      </c>
      <c r="D32" s="17">
        <v>1.3</v>
      </c>
      <c r="E32" s="18">
        <f t="shared" si="23"/>
        <v>4.5999999999999996</v>
      </c>
      <c r="F32" s="19">
        <v>3.4</v>
      </c>
      <c r="G32" s="20">
        <v>2.9</v>
      </c>
      <c r="H32" s="51">
        <v>4.0999999999999996</v>
      </c>
      <c r="I32" s="21">
        <v>2.5</v>
      </c>
      <c r="J32" s="22">
        <f t="shared" si="28"/>
        <v>3.1499999999999995</v>
      </c>
      <c r="K32" s="23">
        <f t="shared" si="25"/>
        <v>6.8500000000000005</v>
      </c>
      <c r="L32" s="24">
        <v>3.4</v>
      </c>
      <c r="M32" s="25">
        <v>3.6</v>
      </c>
      <c r="N32" s="26">
        <v>3</v>
      </c>
      <c r="O32" s="22">
        <f t="shared" si="26"/>
        <v>3.3333333333333335</v>
      </c>
      <c r="P32" s="22">
        <f t="shared" si="29"/>
        <v>6.6666666666666661</v>
      </c>
      <c r="Q32" s="27">
        <v>0</v>
      </c>
      <c r="R32" s="28">
        <f t="shared" si="27"/>
        <v>18.116666666666667</v>
      </c>
      <c r="S32" s="29" t="e">
        <f>_xlfn.RANK.EQ(R32,$R$4:$R$6,0)</f>
        <v>#N/A</v>
      </c>
    </row>
    <row r="33" spans="1:19" x14ac:dyDescent="0.25">
      <c r="A33" s="14">
        <v>22</v>
      </c>
      <c r="B33" s="15" t="s">
        <v>22</v>
      </c>
      <c r="C33" s="16">
        <v>2.4</v>
      </c>
      <c r="D33" s="17">
        <v>1</v>
      </c>
      <c r="E33" s="18">
        <f t="shared" ref="E33:E38" si="30">SUM(C33:D33)</f>
        <v>3.4</v>
      </c>
      <c r="F33" s="19">
        <v>3.8</v>
      </c>
      <c r="G33" s="20">
        <v>3.3</v>
      </c>
      <c r="H33" s="51">
        <v>3</v>
      </c>
      <c r="I33" s="21">
        <v>3.9</v>
      </c>
      <c r="J33" s="22">
        <f t="shared" si="28"/>
        <v>3.55</v>
      </c>
      <c r="K33" s="23">
        <f t="shared" si="25"/>
        <v>6.45</v>
      </c>
      <c r="L33" s="24">
        <v>3.6</v>
      </c>
      <c r="M33" s="25">
        <v>3.6</v>
      </c>
      <c r="N33" s="26">
        <v>3.6</v>
      </c>
      <c r="O33" s="22">
        <f t="shared" si="26"/>
        <v>3.6</v>
      </c>
      <c r="P33" s="22">
        <f t="shared" si="29"/>
        <v>6.4</v>
      </c>
      <c r="Q33" s="27">
        <v>0</v>
      </c>
      <c r="R33" s="28">
        <f t="shared" si="27"/>
        <v>16.25</v>
      </c>
      <c r="S33" s="29" t="e">
        <f t="shared" ref="S33:S38" si="31">_xlfn.RANK.EQ(R33,$R$4:$R$6,0)</f>
        <v>#N/A</v>
      </c>
    </row>
    <row r="34" spans="1:19" x14ac:dyDescent="0.25">
      <c r="A34" s="14">
        <v>23</v>
      </c>
      <c r="B34" s="15" t="s">
        <v>23</v>
      </c>
      <c r="C34" s="16">
        <v>2.9</v>
      </c>
      <c r="D34" s="17">
        <v>1.5</v>
      </c>
      <c r="E34" s="18">
        <f t="shared" si="30"/>
        <v>4.4000000000000004</v>
      </c>
      <c r="F34" s="19">
        <v>4</v>
      </c>
      <c r="G34" s="20">
        <v>4.5</v>
      </c>
      <c r="H34" s="51">
        <v>4.2</v>
      </c>
      <c r="I34" s="21">
        <v>4.3</v>
      </c>
      <c r="J34" s="22">
        <f t="shared" si="28"/>
        <v>4.25</v>
      </c>
      <c r="K34" s="23">
        <f t="shared" si="25"/>
        <v>5.75</v>
      </c>
      <c r="L34" s="24">
        <v>3</v>
      </c>
      <c r="M34" s="25">
        <v>3.2</v>
      </c>
      <c r="N34" s="26">
        <v>2.6</v>
      </c>
      <c r="O34" s="22">
        <f t="shared" si="26"/>
        <v>2.9333333333333336</v>
      </c>
      <c r="P34" s="22">
        <f t="shared" si="29"/>
        <v>7.0666666666666664</v>
      </c>
      <c r="Q34" s="27">
        <v>0</v>
      </c>
      <c r="R34" s="28">
        <f t="shared" si="27"/>
        <v>17.216666666666669</v>
      </c>
      <c r="S34" s="29" t="e">
        <f t="shared" si="31"/>
        <v>#N/A</v>
      </c>
    </row>
    <row r="35" spans="1:19" x14ac:dyDescent="0.25">
      <c r="A35" s="14">
        <v>24</v>
      </c>
      <c r="B35" s="15" t="s">
        <v>24</v>
      </c>
      <c r="C35" s="16">
        <v>3.1</v>
      </c>
      <c r="D35" s="17">
        <v>0.9</v>
      </c>
      <c r="E35" s="18">
        <f t="shared" si="30"/>
        <v>4</v>
      </c>
      <c r="F35" s="19">
        <v>3.6</v>
      </c>
      <c r="G35" s="20">
        <v>3.5</v>
      </c>
      <c r="H35" s="51">
        <v>3.1</v>
      </c>
      <c r="I35" s="21">
        <v>4.5</v>
      </c>
      <c r="J35" s="22">
        <f t="shared" si="28"/>
        <v>3.55</v>
      </c>
      <c r="K35" s="23">
        <f t="shared" si="25"/>
        <v>6.45</v>
      </c>
      <c r="L35" s="24">
        <v>3</v>
      </c>
      <c r="M35" s="25">
        <v>3.1</v>
      </c>
      <c r="N35" s="26">
        <v>2.8</v>
      </c>
      <c r="O35" s="22">
        <f t="shared" si="26"/>
        <v>2.9666666666666663</v>
      </c>
      <c r="P35" s="22">
        <f t="shared" si="29"/>
        <v>7.0333333333333332</v>
      </c>
      <c r="Q35" s="27">
        <v>0</v>
      </c>
      <c r="R35" s="28">
        <f t="shared" si="27"/>
        <v>17.483333333333334</v>
      </c>
      <c r="S35" s="29" t="e">
        <f t="shared" si="31"/>
        <v>#N/A</v>
      </c>
    </row>
    <row r="36" spans="1:19" x14ac:dyDescent="0.25">
      <c r="A36" s="14">
        <v>25</v>
      </c>
      <c r="B36" s="15" t="s">
        <v>25</v>
      </c>
      <c r="C36" s="16">
        <v>2.6</v>
      </c>
      <c r="D36" s="17">
        <v>1.1000000000000001</v>
      </c>
      <c r="E36" s="18">
        <f t="shared" si="30"/>
        <v>3.7</v>
      </c>
      <c r="F36" s="19">
        <v>4.0999999999999996</v>
      </c>
      <c r="G36" s="20">
        <v>4.4000000000000004</v>
      </c>
      <c r="H36" s="51">
        <v>3.7</v>
      </c>
      <c r="I36" s="21">
        <v>3.8</v>
      </c>
      <c r="J36" s="22">
        <f t="shared" si="28"/>
        <v>3.9499999999999997</v>
      </c>
      <c r="K36" s="23">
        <f t="shared" si="25"/>
        <v>6.0500000000000007</v>
      </c>
      <c r="L36" s="24">
        <v>2.9</v>
      </c>
      <c r="M36" s="25">
        <v>3.3</v>
      </c>
      <c r="N36" s="26">
        <v>3.3</v>
      </c>
      <c r="O36" s="22">
        <f t="shared" si="26"/>
        <v>3.1666666666666665</v>
      </c>
      <c r="P36" s="22">
        <f t="shared" si="29"/>
        <v>6.8333333333333339</v>
      </c>
      <c r="Q36" s="27">
        <v>0</v>
      </c>
      <c r="R36" s="28">
        <f t="shared" si="27"/>
        <v>16.583333333333336</v>
      </c>
      <c r="S36" s="29" t="e">
        <f t="shared" si="31"/>
        <v>#N/A</v>
      </c>
    </row>
    <row r="37" spans="1:19" x14ac:dyDescent="0.25">
      <c r="A37" s="14">
        <v>26</v>
      </c>
      <c r="B37" s="15" t="s">
        <v>26</v>
      </c>
      <c r="C37" s="16">
        <v>2.2000000000000002</v>
      </c>
      <c r="D37" s="17">
        <v>1</v>
      </c>
      <c r="E37" s="18">
        <f t="shared" si="30"/>
        <v>3.2</v>
      </c>
      <c r="F37" s="19">
        <v>3</v>
      </c>
      <c r="G37" s="20">
        <v>4.8</v>
      </c>
      <c r="H37" s="51">
        <v>4.5999999999999996</v>
      </c>
      <c r="I37" s="21">
        <v>4.4000000000000004</v>
      </c>
      <c r="J37" s="22">
        <f t="shared" si="28"/>
        <v>4.4999999999999982</v>
      </c>
      <c r="K37" s="23">
        <f t="shared" si="25"/>
        <v>5.5000000000000018</v>
      </c>
      <c r="L37" s="24">
        <v>2.9</v>
      </c>
      <c r="M37" s="25">
        <v>3.1</v>
      </c>
      <c r="N37" s="26">
        <v>3.4</v>
      </c>
      <c r="O37" s="22">
        <f t="shared" si="26"/>
        <v>3.1333333333333333</v>
      </c>
      <c r="P37" s="22">
        <f t="shared" si="29"/>
        <v>6.8666666666666671</v>
      </c>
      <c r="Q37" s="27">
        <v>0.5</v>
      </c>
      <c r="R37" s="28">
        <f t="shared" si="27"/>
        <v>15.06666666666667</v>
      </c>
      <c r="S37" s="29" t="e">
        <f t="shared" si="31"/>
        <v>#N/A</v>
      </c>
    </row>
    <row r="38" spans="1:19" x14ac:dyDescent="0.25">
      <c r="A38" s="14">
        <v>27</v>
      </c>
      <c r="B38" s="15" t="s">
        <v>27</v>
      </c>
      <c r="C38" s="16">
        <v>2.2999999999999998</v>
      </c>
      <c r="D38" s="17">
        <v>0.7</v>
      </c>
      <c r="E38" s="18">
        <f t="shared" si="30"/>
        <v>3</v>
      </c>
      <c r="F38" s="19">
        <v>4.0999999999999996</v>
      </c>
      <c r="G38" s="20">
        <v>2.9</v>
      </c>
      <c r="H38" s="51">
        <v>3.2</v>
      </c>
      <c r="I38" s="21">
        <v>3.1</v>
      </c>
      <c r="J38" s="22">
        <f t="shared" si="28"/>
        <v>3.1499999999999995</v>
      </c>
      <c r="K38" s="23">
        <f t="shared" si="25"/>
        <v>6.8500000000000005</v>
      </c>
      <c r="L38" s="24">
        <v>2.9</v>
      </c>
      <c r="M38" s="25">
        <v>3</v>
      </c>
      <c r="N38" s="26">
        <v>3.5</v>
      </c>
      <c r="O38" s="22">
        <f t="shared" si="26"/>
        <v>3.1333333333333333</v>
      </c>
      <c r="P38" s="22">
        <f t="shared" si="29"/>
        <v>6.8666666666666671</v>
      </c>
      <c r="Q38" s="27">
        <v>0</v>
      </c>
      <c r="R38" s="28">
        <f t="shared" si="27"/>
        <v>16.716666666666669</v>
      </c>
      <c r="S38" s="29" t="e">
        <f t="shared" si="31"/>
        <v>#N/A</v>
      </c>
    </row>
    <row r="40" spans="1:19" x14ac:dyDescent="0.25">
      <c r="A40" s="62" t="s">
        <v>31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</row>
    <row r="41" spans="1:19" x14ac:dyDescent="0.25">
      <c r="A41" s="63" t="s">
        <v>19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ht="60" x14ac:dyDescent="0.25">
      <c r="A42" s="1" t="s">
        <v>1</v>
      </c>
      <c r="B42" s="1" t="s">
        <v>2</v>
      </c>
      <c r="C42" s="2" t="s">
        <v>3</v>
      </c>
      <c r="D42" s="3" t="s">
        <v>4</v>
      </c>
      <c r="E42" s="4" t="s">
        <v>5</v>
      </c>
      <c r="F42" s="5" t="s">
        <v>6</v>
      </c>
      <c r="G42" s="6" t="s">
        <v>7</v>
      </c>
      <c r="H42" s="50" t="s">
        <v>8</v>
      </c>
      <c r="I42" s="7" t="s">
        <v>111</v>
      </c>
      <c r="J42" s="4" t="s">
        <v>9</v>
      </c>
      <c r="K42" s="8" t="s">
        <v>10</v>
      </c>
      <c r="L42" s="9" t="s">
        <v>11</v>
      </c>
      <c r="M42" s="10" t="s">
        <v>12</v>
      </c>
      <c r="N42" s="11" t="s">
        <v>13</v>
      </c>
      <c r="O42" s="4" t="s">
        <v>14</v>
      </c>
      <c r="P42" s="4" t="s">
        <v>15</v>
      </c>
      <c r="Q42" s="12" t="s">
        <v>16</v>
      </c>
      <c r="R42" s="13" t="s">
        <v>17</v>
      </c>
      <c r="S42" s="12" t="s">
        <v>18</v>
      </c>
    </row>
    <row r="43" spans="1:19" x14ac:dyDescent="0.25">
      <c r="A43" s="14">
        <v>28</v>
      </c>
      <c r="B43" s="15" t="s">
        <v>32</v>
      </c>
      <c r="C43" s="16">
        <v>2.5</v>
      </c>
      <c r="D43" s="17">
        <v>0.5</v>
      </c>
      <c r="E43" s="18">
        <f t="shared" ref="E43:E45" si="32">SUM(C43:D43)</f>
        <v>3</v>
      </c>
      <c r="F43" s="19">
        <v>2</v>
      </c>
      <c r="G43" s="20">
        <v>2.1</v>
      </c>
      <c r="H43" s="51">
        <v>2.1</v>
      </c>
      <c r="I43" s="21">
        <v>2</v>
      </c>
      <c r="J43" s="22">
        <f t="shared" ref="J43" si="33">((SUM(F43:I43)-MAX(F43:I43)-MIN(F43:I43))/2)</f>
        <v>2.0499999999999998</v>
      </c>
      <c r="K43" s="23">
        <f t="shared" ref="K43:K51" si="34">(10-J43)</f>
        <v>7.95</v>
      </c>
      <c r="L43" s="24">
        <v>2.2000000000000002</v>
      </c>
      <c r="M43" s="25">
        <v>1.6</v>
      </c>
      <c r="N43" s="26">
        <v>1.9</v>
      </c>
      <c r="O43" s="22">
        <f t="shared" ref="O43:O51" si="35">AVERAGE(L43:N43)</f>
        <v>1.9000000000000001</v>
      </c>
      <c r="P43" s="22">
        <f>10-O43</f>
        <v>8.1</v>
      </c>
      <c r="Q43" s="27">
        <v>0</v>
      </c>
      <c r="R43" s="28">
        <f t="shared" ref="R43:R51" si="36">E43+K43+P43-Q43</f>
        <v>19.049999999999997</v>
      </c>
      <c r="S43" s="29" t="e">
        <f>_xlfn.RANK.EQ(R43,$R$4:$R$6,0)</f>
        <v>#N/A</v>
      </c>
    </row>
    <row r="44" spans="1:19" x14ac:dyDescent="0.25">
      <c r="A44" s="14">
        <v>29</v>
      </c>
      <c r="B44" s="15" t="s">
        <v>33</v>
      </c>
      <c r="C44" s="16">
        <v>1.9</v>
      </c>
      <c r="D44" s="17">
        <v>0.5</v>
      </c>
      <c r="E44" s="18">
        <f t="shared" si="32"/>
        <v>2.4</v>
      </c>
      <c r="F44" s="19">
        <v>2</v>
      </c>
      <c r="G44" s="20">
        <v>3.3</v>
      </c>
      <c r="H44" s="51">
        <v>2.2999999999999998</v>
      </c>
      <c r="I44" s="21">
        <v>2.7</v>
      </c>
      <c r="J44" s="22">
        <f t="shared" ref="J44:J51" si="37">((SUM(F44:I44)-MAX(F44:I44)-MIN(F44:I44))/2)</f>
        <v>2.5000000000000004</v>
      </c>
      <c r="K44" s="23">
        <f t="shared" si="34"/>
        <v>7.5</v>
      </c>
      <c r="L44" s="24">
        <v>2.5</v>
      </c>
      <c r="M44" s="25">
        <v>2</v>
      </c>
      <c r="N44" s="26">
        <v>2</v>
      </c>
      <c r="O44" s="22">
        <f t="shared" si="35"/>
        <v>2.1666666666666665</v>
      </c>
      <c r="P44" s="22">
        <f t="shared" ref="P44:P51" si="38">10-O44</f>
        <v>7.8333333333333339</v>
      </c>
      <c r="Q44" s="27">
        <v>0</v>
      </c>
      <c r="R44" s="28">
        <f t="shared" si="36"/>
        <v>17.733333333333334</v>
      </c>
      <c r="S44" s="29" t="e">
        <f>_xlfn.RANK.EQ(R44,$R$4:$R$6,0)</f>
        <v>#N/A</v>
      </c>
    </row>
    <row r="45" spans="1:19" x14ac:dyDescent="0.25">
      <c r="A45" s="14">
        <v>30</v>
      </c>
      <c r="B45" s="15" t="s">
        <v>34</v>
      </c>
      <c r="C45" s="16">
        <v>2.5</v>
      </c>
      <c r="D45" s="17">
        <v>0.5</v>
      </c>
      <c r="E45" s="18">
        <f t="shared" si="32"/>
        <v>3</v>
      </c>
      <c r="F45" s="19">
        <v>1.8</v>
      </c>
      <c r="G45" s="20">
        <v>2.2000000000000002</v>
      </c>
      <c r="H45" s="51">
        <v>1.9</v>
      </c>
      <c r="I45" s="21">
        <v>1.9</v>
      </c>
      <c r="J45" s="22">
        <f t="shared" si="37"/>
        <v>1.9000000000000004</v>
      </c>
      <c r="K45" s="23">
        <f t="shared" si="34"/>
        <v>8.1</v>
      </c>
      <c r="L45" s="24">
        <v>1.8</v>
      </c>
      <c r="M45" s="25">
        <v>1.4</v>
      </c>
      <c r="N45" s="26">
        <v>1.3</v>
      </c>
      <c r="O45" s="22">
        <f t="shared" si="35"/>
        <v>1.5</v>
      </c>
      <c r="P45" s="22">
        <f t="shared" si="38"/>
        <v>8.5</v>
      </c>
      <c r="Q45" s="27">
        <v>0</v>
      </c>
      <c r="R45" s="28">
        <f t="shared" si="36"/>
        <v>19.600000000000001</v>
      </c>
      <c r="S45" s="29" t="e">
        <f>_xlfn.RANK.EQ(R45,$R$4:$R$6,0)</f>
        <v>#N/A</v>
      </c>
    </row>
    <row r="46" spans="1:19" x14ac:dyDescent="0.25">
      <c r="A46" s="14">
        <v>31</v>
      </c>
      <c r="B46" s="15" t="s">
        <v>35</v>
      </c>
      <c r="C46" s="16">
        <v>2.9</v>
      </c>
      <c r="D46" s="17">
        <v>0.5</v>
      </c>
      <c r="E46" s="18">
        <f t="shared" ref="E46:E51" si="39">SUM(C46:D46)</f>
        <v>3.4</v>
      </c>
      <c r="F46" s="19">
        <v>1.8</v>
      </c>
      <c r="G46" s="20">
        <v>2</v>
      </c>
      <c r="H46" s="51">
        <v>1.5</v>
      </c>
      <c r="I46" s="21">
        <v>1.7</v>
      </c>
      <c r="J46" s="22">
        <f t="shared" si="37"/>
        <v>1.75</v>
      </c>
      <c r="K46" s="23">
        <f t="shared" si="34"/>
        <v>8.25</v>
      </c>
      <c r="L46" s="24">
        <v>1.7</v>
      </c>
      <c r="M46" s="25">
        <v>1.5</v>
      </c>
      <c r="N46" s="26">
        <v>1.6</v>
      </c>
      <c r="O46" s="22">
        <f t="shared" si="35"/>
        <v>1.6000000000000003</v>
      </c>
      <c r="P46" s="22">
        <f t="shared" si="38"/>
        <v>8.4</v>
      </c>
      <c r="Q46" s="27">
        <v>0</v>
      </c>
      <c r="R46" s="28">
        <f t="shared" si="36"/>
        <v>20.05</v>
      </c>
      <c r="S46" s="29" t="e">
        <f t="shared" ref="S46:S51" si="40">_xlfn.RANK.EQ(R46,$R$4:$R$6,0)</f>
        <v>#N/A</v>
      </c>
    </row>
    <row r="47" spans="1:19" x14ac:dyDescent="0.25">
      <c r="A47" s="14">
        <v>32</v>
      </c>
      <c r="B47" s="15" t="s">
        <v>36</v>
      </c>
      <c r="C47" s="16">
        <v>2.5</v>
      </c>
      <c r="D47" s="17">
        <v>0.5</v>
      </c>
      <c r="E47" s="18">
        <f t="shared" si="39"/>
        <v>3</v>
      </c>
      <c r="F47" s="19">
        <v>2.5</v>
      </c>
      <c r="G47" s="20">
        <v>2.2999999999999998</v>
      </c>
      <c r="H47" s="51">
        <v>2.9</v>
      </c>
      <c r="I47" s="21">
        <v>3</v>
      </c>
      <c r="J47" s="22">
        <f t="shared" si="37"/>
        <v>2.6999999999999997</v>
      </c>
      <c r="K47" s="23">
        <f t="shared" si="34"/>
        <v>7.3000000000000007</v>
      </c>
      <c r="L47" s="24">
        <v>2.2999999999999998</v>
      </c>
      <c r="M47" s="25">
        <v>2.9</v>
      </c>
      <c r="N47" s="26">
        <v>2.8</v>
      </c>
      <c r="O47" s="22">
        <f t="shared" si="35"/>
        <v>2.6666666666666665</v>
      </c>
      <c r="P47" s="22">
        <f t="shared" si="38"/>
        <v>7.3333333333333339</v>
      </c>
      <c r="Q47" s="27">
        <v>0</v>
      </c>
      <c r="R47" s="28">
        <f t="shared" si="36"/>
        <v>17.633333333333333</v>
      </c>
      <c r="S47" s="29" t="e">
        <f t="shared" si="40"/>
        <v>#N/A</v>
      </c>
    </row>
    <row r="48" spans="1:19" x14ac:dyDescent="0.25">
      <c r="A48" s="14">
        <v>33</v>
      </c>
      <c r="B48" s="15" t="s">
        <v>37</v>
      </c>
      <c r="C48" s="16">
        <v>2.6</v>
      </c>
      <c r="D48" s="17">
        <v>0.5</v>
      </c>
      <c r="E48" s="18">
        <f t="shared" si="39"/>
        <v>3.1</v>
      </c>
      <c r="F48" s="19">
        <v>1.8</v>
      </c>
      <c r="G48" s="20">
        <v>2.5</v>
      </c>
      <c r="H48" s="51">
        <v>3.4</v>
      </c>
      <c r="I48" s="21">
        <v>3</v>
      </c>
      <c r="J48" s="22">
        <f t="shared" si="37"/>
        <v>2.7499999999999996</v>
      </c>
      <c r="K48" s="23">
        <f t="shared" si="34"/>
        <v>7.25</v>
      </c>
      <c r="L48" s="24">
        <v>1.9</v>
      </c>
      <c r="M48" s="25">
        <v>1.9</v>
      </c>
      <c r="N48" s="26">
        <v>1.7</v>
      </c>
      <c r="O48" s="22">
        <f t="shared" si="35"/>
        <v>1.8333333333333333</v>
      </c>
      <c r="P48" s="22">
        <f t="shared" si="38"/>
        <v>8.1666666666666661</v>
      </c>
      <c r="Q48" s="27">
        <v>0</v>
      </c>
      <c r="R48" s="28">
        <f t="shared" si="36"/>
        <v>18.516666666666666</v>
      </c>
      <c r="S48" s="29" t="e">
        <f t="shared" si="40"/>
        <v>#N/A</v>
      </c>
    </row>
    <row r="49" spans="1:19" x14ac:dyDescent="0.25">
      <c r="A49" s="14">
        <v>34</v>
      </c>
      <c r="B49" s="15" t="s">
        <v>38</v>
      </c>
      <c r="C49" s="16">
        <v>2.7</v>
      </c>
      <c r="D49" s="17">
        <v>0.1</v>
      </c>
      <c r="E49" s="18">
        <f t="shared" si="39"/>
        <v>2.8000000000000003</v>
      </c>
      <c r="F49" s="19">
        <v>2.2999999999999998</v>
      </c>
      <c r="G49" s="20">
        <v>2.4</v>
      </c>
      <c r="H49" s="51">
        <v>2.7</v>
      </c>
      <c r="I49" s="21">
        <v>3.1</v>
      </c>
      <c r="J49" s="22">
        <f t="shared" si="37"/>
        <v>2.5500000000000003</v>
      </c>
      <c r="K49" s="23">
        <f t="shared" si="34"/>
        <v>7.4499999999999993</v>
      </c>
      <c r="L49" s="24">
        <v>2.4</v>
      </c>
      <c r="M49" s="25">
        <v>2.8</v>
      </c>
      <c r="N49" s="26">
        <v>3</v>
      </c>
      <c r="O49" s="22">
        <f t="shared" si="35"/>
        <v>2.7333333333333329</v>
      </c>
      <c r="P49" s="22">
        <f t="shared" si="38"/>
        <v>7.2666666666666675</v>
      </c>
      <c r="Q49" s="27">
        <v>0</v>
      </c>
      <c r="R49" s="28">
        <f t="shared" si="36"/>
        <v>17.516666666666666</v>
      </c>
      <c r="S49" s="29" t="e">
        <f t="shared" si="40"/>
        <v>#N/A</v>
      </c>
    </row>
    <row r="50" spans="1:19" x14ac:dyDescent="0.25">
      <c r="A50" s="14">
        <v>35</v>
      </c>
      <c r="B50" s="15" t="s">
        <v>39</v>
      </c>
      <c r="C50" s="16">
        <v>2</v>
      </c>
      <c r="D50" s="17">
        <v>0.5</v>
      </c>
      <c r="E50" s="18">
        <f t="shared" si="39"/>
        <v>2.5</v>
      </c>
      <c r="F50" s="19">
        <v>2.2000000000000002</v>
      </c>
      <c r="G50" s="20">
        <v>2.8</v>
      </c>
      <c r="H50" s="51">
        <v>1.9</v>
      </c>
      <c r="I50" s="21">
        <v>2.2999999999999998</v>
      </c>
      <c r="J50" s="22">
        <f t="shared" si="37"/>
        <v>2.25</v>
      </c>
      <c r="K50" s="23">
        <f t="shared" si="34"/>
        <v>7.75</v>
      </c>
      <c r="L50" s="24">
        <v>2.7</v>
      </c>
      <c r="M50" s="25">
        <v>2.5</v>
      </c>
      <c r="N50" s="26">
        <v>2.1</v>
      </c>
      <c r="O50" s="22">
        <f t="shared" si="35"/>
        <v>2.4333333333333336</v>
      </c>
      <c r="P50" s="22">
        <f t="shared" si="38"/>
        <v>7.5666666666666664</v>
      </c>
      <c r="Q50" s="27">
        <v>0</v>
      </c>
      <c r="R50" s="28">
        <f t="shared" si="36"/>
        <v>17.816666666666666</v>
      </c>
      <c r="S50" s="29" t="e">
        <f t="shared" si="40"/>
        <v>#N/A</v>
      </c>
    </row>
    <row r="51" spans="1:19" x14ac:dyDescent="0.25">
      <c r="A51" s="14">
        <v>36</v>
      </c>
      <c r="B51" s="15" t="s">
        <v>40</v>
      </c>
      <c r="C51" s="16">
        <v>2.2000000000000002</v>
      </c>
      <c r="D51" s="17">
        <v>0.5</v>
      </c>
      <c r="E51" s="18">
        <f t="shared" si="39"/>
        <v>2.7</v>
      </c>
      <c r="F51" s="19">
        <v>2.2999999999999998</v>
      </c>
      <c r="G51" s="20">
        <v>2.1</v>
      </c>
      <c r="H51" s="51">
        <v>1.8</v>
      </c>
      <c r="I51" s="21">
        <v>3</v>
      </c>
      <c r="J51" s="22">
        <f t="shared" si="37"/>
        <v>2.1999999999999997</v>
      </c>
      <c r="K51" s="23">
        <f t="shared" si="34"/>
        <v>7.8000000000000007</v>
      </c>
      <c r="L51" s="24">
        <v>2</v>
      </c>
      <c r="M51" s="25">
        <v>2.4</v>
      </c>
      <c r="N51" s="26">
        <v>2</v>
      </c>
      <c r="O51" s="22">
        <f t="shared" si="35"/>
        <v>2.1333333333333333</v>
      </c>
      <c r="P51" s="22">
        <f t="shared" si="38"/>
        <v>7.8666666666666671</v>
      </c>
      <c r="Q51" s="27">
        <v>0</v>
      </c>
      <c r="R51" s="28">
        <f t="shared" si="36"/>
        <v>18.366666666666667</v>
      </c>
      <c r="S51" s="29">
        <f t="shared" si="40"/>
        <v>2</v>
      </c>
    </row>
    <row r="53" spans="1:19" x14ac:dyDescent="0.25">
      <c r="A53" s="62" t="s">
        <v>31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x14ac:dyDescent="0.25">
      <c r="A54" s="63" t="s">
        <v>0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ht="60" x14ac:dyDescent="0.25">
      <c r="A55" s="1" t="s">
        <v>1</v>
      </c>
      <c r="B55" s="1" t="s">
        <v>2</v>
      </c>
      <c r="C55" s="2" t="s">
        <v>3</v>
      </c>
      <c r="D55" s="3" t="s">
        <v>4</v>
      </c>
      <c r="E55" s="4" t="s">
        <v>5</v>
      </c>
      <c r="F55" s="5" t="s">
        <v>6</v>
      </c>
      <c r="G55" s="6" t="s">
        <v>7</v>
      </c>
      <c r="H55" s="50" t="s">
        <v>8</v>
      </c>
      <c r="I55" s="7" t="s">
        <v>111</v>
      </c>
      <c r="J55" s="4" t="s">
        <v>9</v>
      </c>
      <c r="K55" s="8" t="s">
        <v>10</v>
      </c>
      <c r="L55" s="9" t="s">
        <v>11</v>
      </c>
      <c r="M55" s="10" t="s">
        <v>12</v>
      </c>
      <c r="N55" s="11" t="s">
        <v>13</v>
      </c>
      <c r="O55" s="4" t="s">
        <v>14</v>
      </c>
      <c r="P55" s="4" t="s">
        <v>15</v>
      </c>
      <c r="Q55" s="12" t="s">
        <v>16</v>
      </c>
      <c r="R55" s="13" t="s">
        <v>17</v>
      </c>
      <c r="S55" s="12" t="s">
        <v>18</v>
      </c>
    </row>
    <row r="56" spans="1:19" x14ac:dyDescent="0.25">
      <c r="A56" s="14">
        <v>37</v>
      </c>
      <c r="B56" s="15" t="s">
        <v>35</v>
      </c>
      <c r="C56" s="16">
        <v>4.5</v>
      </c>
      <c r="D56" s="17">
        <v>1.2</v>
      </c>
      <c r="E56" s="18">
        <f t="shared" ref="E56:E58" si="41">SUM(C56:D56)</f>
        <v>5.7</v>
      </c>
      <c r="F56" s="19">
        <v>3.4</v>
      </c>
      <c r="G56" s="20">
        <v>2.2000000000000002</v>
      </c>
      <c r="H56" s="51">
        <v>2.2999999999999998</v>
      </c>
      <c r="I56" s="21">
        <v>2.6</v>
      </c>
      <c r="J56" s="22">
        <f t="shared" ref="J56" si="42">((SUM(F56:I56)-MAX(F56:I56)-MIN(F56:I56))/2)</f>
        <v>2.4499999999999997</v>
      </c>
      <c r="K56" s="23">
        <f t="shared" ref="K56:K64" si="43">(10-J56)</f>
        <v>7.5500000000000007</v>
      </c>
      <c r="L56" s="24">
        <v>2.2000000000000002</v>
      </c>
      <c r="M56" s="25">
        <v>2.5</v>
      </c>
      <c r="N56" s="26">
        <v>2.5</v>
      </c>
      <c r="O56" s="22">
        <f t="shared" ref="O56:O64" si="44">AVERAGE(L56:N56)</f>
        <v>2.4</v>
      </c>
      <c r="P56" s="22">
        <f>10-O56</f>
        <v>7.6</v>
      </c>
      <c r="Q56" s="27">
        <v>0</v>
      </c>
      <c r="R56" s="28">
        <f t="shared" ref="R56:R64" si="45">E56+K56+P56-Q56</f>
        <v>20.85</v>
      </c>
      <c r="S56" s="29" t="e">
        <f>_xlfn.RANK.EQ(R56,$R$4:$R$6,0)</f>
        <v>#N/A</v>
      </c>
    </row>
    <row r="57" spans="1:19" x14ac:dyDescent="0.25">
      <c r="A57" s="14">
        <v>38</v>
      </c>
      <c r="B57" s="15" t="s">
        <v>36</v>
      </c>
      <c r="C57" s="16">
        <v>2.4</v>
      </c>
      <c r="D57" s="17">
        <v>1.4</v>
      </c>
      <c r="E57" s="18">
        <f t="shared" si="41"/>
        <v>3.8</v>
      </c>
      <c r="F57" s="19">
        <v>3.7</v>
      </c>
      <c r="G57" s="20">
        <v>3.3</v>
      </c>
      <c r="H57" s="51">
        <v>3.4</v>
      </c>
      <c r="I57" s="21">
        <v>4.8</v>
      </c>
      <c r="J57" s="22">
        <f t="shared" ref="J57:J64" si="46">((SUM(F57:I57)-MAX(F57:I57)-MIN(F57:I57))/2)</f>
        <v>3.5499999999999994</v>
      </c>
      <c r="K57" s="23">
        <f t="shared" si="43"/>
        <v>6.4500000000000011</v>
      </c>
      <c r="L57" s="24">
        <v>2.9</v>
      </c>
      <c r="M57" s="25">
        <v>2.8</v>
      </c>
      <c r="N57" s="26">
        <v>3.3</v>
      </c>
      <c r="O57" s="22">
        <f t="shared" si="44"/>
        <v>3</v>
      </c>
      <c r="P57" s="22">
        <f t="shared" ref="P57:P64" si="47">10-O57</f>
        <v>7</v>
      </c>
      <c r="Q57" s="27">
        <v>0</v>
      </c>
      <c r="R57" s="28">
        <f t="shared" si="45"/>
        <v>17.25</v>
      </c>
      <c r="S57" s="29" t="e">
        <f>_xlfn.RANK.EQ(R57,$R$4:$R$6,0)</f>
        <v>#N/A</v>
      </c>
    </row>
    <row r="58" spans="1:19" x14ac:dyDescent="0.25">
      <c r="A58" s="14">
        <v>39</v>
      </c>
      <c r="B58" s="15" t="s">
        <v>37</v>
      </c>
      <c r="C58" s="16">
        <v>2.7</v>
      </c>
      <c r="D58" s="17">
        <v>1.4</v>
      </c>
      <c r="E58" s="18">
        <f t="shared" si="41"/>
        <v>4.0999999999999996</v>
      </c>
      <c r="F58" s="19">
        <v>3.9</v>
      </c>
      <c r="G58" s="20">
        <v>3.9</v>
      </c>
      <c r="H58" s="51">
        <v>3.5</v>
      </c>
      <c r="I58" s="21">
        <v>4.8</v>
      </c>
      <c r="J58" s="22">
        <f t="shared" si="46"/>
        <v>3.9000000000000004</v>
      </c>
      <c r="K58" s="23">
        <f t="shared" si="43"/>
        <v>6.1</v>
      </c>
      <c r="L58" s="24">
        <v>3.3</v>
      </c>
      <c r="M58" s="25">
        <v>3.4</v>
      </c>
      <c r="N58" s="26">
        <v>3.9</v>
      </c>
      <c r="O58" s="22">
        <f t="shared" si="44"/>
        <v>3.5333333333333332</v>
      </c>
      <c r="P58" s="22">
        <f t="shared" si="47"/>
        <v>6.4666666666666668</v>
      </c>
      <c r="Q58" s="27">
        <v>0</v>
      </c>
      <c r="R58" s="28">
        <f t="shared" si="45"/>
        <v>16.666666666666664</v>
      </c>
      <c r="S58" s="29" t="e">
        <f>_xlfn.RANK.EQ(R58,$R$4:$R$6,0)</f>
        <v>#N/A</v>
      </c>
    </row>
    <row r="59" spans="1:19" x14ac:dyDescent="0.25">
      <c r="A59" s="14">
        <v>40</v>
      </c>
      <c r="B59" s="15" t="s">
        <v>38</v>
      </c>
      <c r="C59" s="16">
        <v>3.3</v>
      </c>
      <c r="D59" s="17">
        <v>1.6</v>
      </c>
      <c r="E59" s="18">
        <f t="shared" ref="E59:E64" si="48">SUM(C59:D59)</f>
        <v>4.9000000000000004</v>
      </c>
      <c r="F59" s="19">
        <v>3</v>
      </c>
      <c r="G59" s="20">
        <v>1.9</v>
      </c>
      <c r="H59" s="51">
        <v>2.4</v>
      </c>
      <c r="I59" s="21">
        <v>3.5</v>
      </c>
      <c r="J59" s="22">
        <f t="shared" si="46"/>
        <v>2.7</v>
      </c>
      <c r="K59" s="23">
        <f t="shared" si="43"/>
        <v>7.3</v>
      </c>
      <c r="L59" s="24">
        <v>2.4</v>
      </c>
      <c r="M59" s="25">
        <v>2.5</v>
      </c>
      <c r="N59" s="26">
        <v>2.5</v>
      </c>
      <c r="O59" s="22">
        <f t="shared" si="44"/>
        <v>2.4666666666666668</v>
      </c>
      <c r="P59" s="22">
        <f t="shared" si="47"/>
        <v>7.5333333333333332</v>
      </c>
      <c r="Q59" s="27">
        <v>0</v>
      </c>
      <c r="R59" s="28">
        <f t="shared" si="45"/>
        <v>19.733333333333334</v>
      </c>
      <c r="S59" s="29" t="e">
        <f t="shared" ref="S59:S64" si="49">_xlfn.RANK.EQ(R59,$R$4:$R$6,0)</f>
        <v>#N/A</v>
      </c>
    </row>
    <row r="60" spans="1:19" x14ac:dyDescent="0.25">
      <c r="A60" s="14">
        <v>41</v>
      </c>
      <c r="B60" s="15" t="s">
        <v>39</v>
      </c>
      <c r="C60" s="16">
        <v>2.2999999999999998</v>
      </c>
      <c r="D60" s="17">
        <v>2.5</v>
      </c>
      <c r="E60" s="18">
        <f t="shared" si="48"/>
        <v>4.8</v>
      </c>
      <c r="F60" s="19">
        <v>3</v>
      </c>
      <c r="G60" s="20">
        <v>3</v>
      </c>
      <c r="H60" s="51">
        <v>2.2999999999999998</v>
      </c>
      <c r="I60" s="21">
        <v>2.6</v>
      </c>
      <c r="J60" s="22">
        <f t="shared" si="46"/>
        <v>2.8000000000000003</v>
      </c>
      <c r="K60" s="23">
        <f t="shared" si="43"/>
        <v>7.1999999999999993</v>
      </c>
      <c r="L60" s="24">
        <v>2.4</v>
      </c>
      <c r="M60" s="25">
        <v>2.7</v>
      </c>
      <c r="N60" s="26">
        <v>2.9</v>
      </c>
      <c r="O60" s="22">
        <f t="shared" si="44"/>
        <v>2.6666666666666665</v>
      </c>
      <c r="P60" s="22">
        <f t="shared" si="47"/>
        <v>7.3333333333333339</v>
      </c>
      <c r="Q60" s="27">
        <v>0</v>
      </c>
      <c r="R60" s="28">
        <f t="shared" si="45"/>
        <v>19.333333333333336</v>
      </c>
      <c r="S60" s="29" t="e">
        <f t="shared" si="49"/>
        <v>#N/A</v>
      </c>
    </row>
    <row r="61" spans="1:19" x14ac:dyDescent="0.25">
      <c r="A61" s="14">
        <v>42</v>
      </c>
      <c r="B61" s="15" t="s">
        <v>40</v>
      </c>
      <c r="C61" s="16">
        <v>2.9</v>
      </c>
      <c r="D61" s="17">
        <v>2</v>
      </c>
      <c r="E61" s="18">
        <f t="shared" si="48"/>
        <v>4.9000000000000004</v>
      </c>
      <c r="F61" s="19">
        <v>3.2</v>
      </c>
      <c r="G61" s="20">
        <v>2.8</v>
      </c>
      <c r="H61" s="51">
        <v>2.6</v>
      </c>
      <c r="I61" s="21">
        <v>3.7</v>
      </c>
      <c r="J61" s="22">
        <f t="shared" si="46"/>
        <v>3.0000000000000009</v>
      </c>
      <c r="K61" s="23">
        <f t="shared" si="43"/>
        <v>6.9999999999999991</v>
      </c>
      <c r="L61" s="24">
        <v>2.2999999999999998</v>
      </c>
      <c r="M61" s="25">
        <v>2.7</v>
      </c>
      <c r="N61" s="26">
        <v>2.6</v>
      </c>
      <c r="O61" s="22">
        <f t="shared" si="44"/>
        <v>2.5333333333333332</v>
      </c>
      <c r="P61" s="22">
        <f t="shared" si="47"/>
        <v>7.4666666666666668</v>
      </c>
      <c r="Q61" s="27">
        <v>0</v>
      </c>
      <c r="R61" s="28">
        <f t="shared" si="45"/>
        <v>19.366666666666667</v>
      </c>
      <c r="S61" s="29" t="e">
        <f t="shared" si="49"/>
        <v>#N/A</v>
      </c>
    </row>
    <row r="62" spans="1:19" x14ac:dyDescent="0.25">
      <c r="A62" s="14">
        <v>43</v>
      </c>
      <c r="B62" s="15" t="s">
        <v>32</v>
      </c>
      <c r="C62" s="16">
        <v>3.3</v>
      </c>
      <c r="D62" s="17">
        <v>2.2999999999999998</v>
      </c>
      <c r="E62" s="18">
        <f t="shared" si="48"/>
        <v>5.6</v>
      </c>
      <c r="F62" s="19">
        <v>3</v>
      </c>
      <c r="G62" s="20">
        <v>3.1</v>
      </c>
      <c r="H62" s="51">
        <v>2.8</v>
      </c>
      <c r="I62" s="21">
        <v>3.1</v>
      </c>
      <c r="J62" s="22">
        <f t="shared" si="46"/>
        <v>3.0499999999999994</v>
      </c>
      <c r="K62" s="23">
        <f t="shared" si="43"/>
        <v>6.9500000000000011</v>
      </c>
      <c r="L62" s="24">
        <v>2.6</v>
      </c>
      <c r="M62" s="25">
        <v>2.1</v>
      </c>
      <c r="N62" s="26">
        <v>2.4</v>
      </c>
      <c r="O62" s="22">
        <f t="shared" si="44"/>
        <v>2.3666666666666667</v>
      </c>
      <c r="P62" s="22">
        <f t="shared" si="47"/>
        <v>7.6333333333333329</v>
      </c>
      <c r="Q62" s="27">
        <v>0</v>
      </c>
      <c r="R62" s="28">
        <f t="shared" si="45"/>
        <v>20.183333333333334</v>
      </c>
      <c r="S62" s="29" t="e">
        <f t="shared" si="49"/>
        <v>#N/A</v>
      </c>
    </row>
    <row r="63" spans="1:19" x14ac:dyDescent="0.25">
      <c r="A63" s="14">
        <v>44</v>
      </c>
      <c r="B63" s="15" t="s">
        <v>33</v>
      </c>
      <c r="C63" s="16">
        <v>1.8</v>
      </c>
      <c r="D63" s="17">
        <v>2.5</v>
      </c>
      <c r="E63" s="18">
        <f t="shared" si="48"/>
        <v>4.3</v>
      </c>
      <c r="F63" s="19">
        <v>3</v>
      </c>
      <c r="G63" s="20">
        <v>2.8</v>
      </c>
      <c r="H63" s="51">
        <v>3.3</v>
      </c>
      <c r="I63" s="21">
        <v>2.9</v>
      </c>
      <c r="J63" s="22">
        <f t="shared" si="46"/>
        <v>2.9499999999999997</v>
      </c>
      <c r="K63" s="23">
        <f t="shared" si="43"/>
        <v>7.0500000000000007</v>
      </c>
      <c r="L63" s="24">
        <v>2.5</v>
      </c>
      <c r="M63" s="25">
        <v>2.7</v>
      </c>
      <c r="N63" s="26">
        <v>2.2999999999999998</v>
      </c>
      <c r="O63" s="22">
        <f t="shared" si="44"/>
        <v>2.5</v>
      </c>
      <c r="P63" s="22">
        <f t="shared" si="47"/>
        <v>7.5</v>
      </c>
      <c r="Q63" s="27">
        <v>0</v>
      </c>
      <c r="R63" s="28">
        <f t="shared" si="45"/>
        <v>18.850000000000001</v>
      </c>
      <c r="S63" s="29" t="e">
        <f t="shared" si="49"/>
        <v>#N/A</v>
      </c>
    </row>
    <row r="64" spans="1:19" x14ac:dyDescent="0.25">
      <c r="A64" s="14">
        <v>45</v>
      </c>
      <c r="B64" s="15" t="s">
        <v>34</v>
      </c>
      <c r="C64" s="16">
        <v>3.3</v>
      </c>
      <c r="D64" s="17">
        <v>2.8</v>
      </c>
      <c r="E64" s="18">
        <f t="shared" si="48"/>
        <v>6.1</v>
      </c>
      <c r="F64" s="19">
        <v>3.5</v>
      </c>
      <c r="G64" s="20">
        <v>2.8</v>
      </c>
      <c r="H64" s="51">
        <v>2.4</v>
      </c>
      <c r="I64" s="21">
        <v>3.2</v>
      </c>
      <c r="J64" s="22">
        <f t="shared" si="46"/>
        <v>2.9999999999999991</v>
      </c>
      <c r="K64" s="23">
        <f t="shared" si="43"/>
        <v>7.0000000000000009</v>
      </c>
      <c r="L64" s="24">
        <v>3.1</v>
      </c>
      <c r="M64" s="25">
        <v>3.1</v>
      </c>
      <c r="N64" s="26">
        <v>2.5</v>
      </c>
      <c r="O64" s="22">
        <f t="shared" si="44"/>
        <v>2.9</v>
      </c>
      <c r="P64" s="22">
        <f t="shared" si="47"/>
        <v>7.1</v>
      </c>
      <c r="Q64" s="27">
        <v>0</v>
      </c>
      <c r="R64" s="28">
        <f t="shared" si="45"/>
        <v>20.200000000000003</v>
      </c>
      <c r="S64" s="29" t="e">
        <f t="shared" si="49"/>
        <v>#N/A</v>
      </c>
    </row>
    <row r="66" spans="1:19" x14ac:dyDescent="0.25">
      <c r="A66" s="62" t="s">
        <v>31</v>
      </c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</row>
    <row r="67" spans="1:19" x14ac:dyDescent="0.25">
      <c r="A67" s="63" t="s">
        <v>21</v>
      </c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ht="60" x14ac:dyDescent="0.25">
      <c r="A68" s="1" t="s">
        <v>1</v>
      </c>
      <c r="B68" s="1" t="s">
        <v>2</v>
      </c>
      <c r="C68" s="2" t="s">
        <v>3</v>
      </c>
      <c r="D68" s="3" t="s">
        <v>4</v>
      </c>
      <c r="E68" s="4" t="s">
        <v>5</v>
      </c>
      <c r="F68" s="5" t="s">
        <v>6</v>
      </c>
      <c r="G68" s="6" t="s">
        <v>7</v>
      </c>
      <c r="H68" s="50" t="s">
        <v>8</v>
      </c>
      <c r="I68" s="7" t="s">
        <v>111</v>
      </c>
      <c r="J68" s="4" t="s">
        <v>9</v>
      </c>
      <c r="K68" s="8" t="s">
        <v>10</v>
      </c>
      <c r="L68" s="9" t="s">
        <v>11</v>
      </c>
      <c r="M68" s="10" t="s">
        <v>12</v>
      </c>
      <c r="N68" s="11" t="s">
        <v>13</v>
      </c>
      <c r="O68" s="4" t="s">
        <v>14</v>
      </c>
      <c r="P68" s="4" t="s">
        <v>15</v>
      </c>
      <c r="Q68" s="12" t="s">
        <v>16</v>
      </c>
      <c r="R68" s="13" t="s">
        <v>17</v>
      </c>
      <c r="S68" s="12" t="s">
        <v>18</v>
      </c>
    </row>
    <row r="69" spans="1:19" x14ac:dyDescent="0.25">
      <c r="A69" s="14">
        <v>46</v>
      </c>
      <c r="B69" s="15" t="s">
        <v>38</v>
      </c>
      <c r="C69" s="16">
        <v>3</v>
      </c>
      <c r="D69" s="17">
        <v>0.3</v>
      </c>
      <c r="E69" s="18">
        <f t="shared" ref="E69:E71" si="50">SUM(C69:D69)</f>
        <v>3.3</v>
      </c>
      <c r="F69" s="19">
        <v>3</v>
      </c>
      <c r="G69" s="20">
        <v>3.2</v>
      </c>
      <c r="H69" s="51">
        <v>3</v>
      </c>
      <c r="I69" s="21">
        <v>4.0999999999999996</v>
      </c>
      <c r="J69" s="22">
        <f t="shared" ref="J69" si="51">((SUM(F69:I69)-MAX(F69:I69)-MIN(F69:I69))/2)</f>
        <v>3.0999999999999996</v>
      </c>
      <c r="K69" s="23">
        <f t="shared" ref="K69:K77" si="52">(10-J69)</f>
        <v>6.9</v>
      </c>
      <c r="L69" s="24">
        <v>2.8</v>
      </c>
      <c r="M69" s="25">
        <v>3.2</v>
      </c>
      <c r="N69" s="26">
        <v>3.4</v>
      </c>
      <c r="O69" s="22">
        <f t="shared" ref="O69:O77" si="53">AVERAGE(L69:N69)</f>
        <v>3.1333333333333333</v>
      </c>
      <c r="P69" s="22">
        <f>10-O69</f>
        <v>6.8666666666666671</v>
      </c>
      <c r="Q69" s="27">
        <v>0</v>
      </c>
      <c r="R69" s="28">
        <f t="shared" ref="R69:R77" si="54">E69+K69+P69-Q69</f>
        <v>17.066666666666666</v>
      </c>
      <c r="S69" s="29" t="e">
        <f>_xlfn.RANK.EQ(R69,$R$4:$R$6,0)</f>
        <v>#N/A</v>
      </c>
    </row>
    <row r="70" spans="1:19" x14ac:dyDescent="0.25">
      <c r="A70" s="14">
        <v>47</v>
      </c>
      <c r="B70" s="15" t="s">
        <v>39</v>
      </c>
      <c r="C70" s="16">
        <v>1.8</v>
      </c>
      <c r="D70" s="17">
        <v>0.6</v>
      </c>
      <c r="E70" s="18">
        <f t="shared" si="50"/>
        <v>2.4</v>
      </c>
      <c r="F70" s="19">
        <v>3.8</v>
      </c>
      <c r="G70" s="20">
        <v>4.3</v>
      </c>
      <c r="H70" s="51">
        <v>3.5</v>
      </c>
      <c r="I70" s="21">
        <v>4.0999999999999996</v>
      </c>
      <c r="J70" s="22">
        <f t="shared" ref="J70:J77" si="55">((SUM(F70:I70)-MAX(F70:I70)-MIN(F70:I70))/2)</f>
        <v>3.9499999999999993</v>
      </c>
      <c r="K70" s="23">
        <f t="shared" si="52"/>
        <v>6.0500000000000007</v>
      </c>
      <c r="L70" s="24">
        <v>5.8</v>
      </c>
      <c r="M70" s="25">
        <v>5.6</v>
      </c>
      <c r="N70" s="26">
        <v>6</v>
      </c>
      <c r="O70" s="22">
        <f t="shared" si="53"/>
        <v>5.8</v>
      </c>
      <c r="P70" s="22">
        <f t="shared" ref="P70:P77" si="56">10-O70</f>
        <v>4.2</v>
      </c>
      <c r="Q70" s="27">
        <v>0.3</v>
      </c>
      <c r="R70" s="28">
        <f t="shared" si="54"/>
        <v>12.350000000000001</v>
      </c>
      <c r="S70" s="29" t="e">
        <f>_xlfn.RANK.EQ(R70,$R$4:$R$6,0)</f>
        <v>#N/A</v>
      </c>
    </row>
    <row r="71" spans="1:19" x14ac:dyDescent="0.25">
      <c r="A71" s="14">
        <v>48</v>
      </c>
      <c r="B71" s="15" t="s">
        <v>40</v>
      </c>
      <c r="C71" s="16">
        <v>2.6</v>
      </c>
      <c r="D71" s="17">
        <v>1.1000000000000001</v>
      </c>
      <c r="E71" s="18">
        <f t="shared" si="50"/>
        <v>3.7</v>
      </c>
      <c r="F71" s="19">
        <v>3.2</v>
      </c>
      <c r="G71" s="20">
        <v>3.2</v>
      </c>
      <c r="H71" s="51">
        <v>3.3</v>
      </c>
      <c r="I71" s="21">
        <v>3.5</v>
      </c>
      <c r="J71" s="22">
        <f t="shared" si="55"/>
        <v>3.2499999999999996</v>
      </c>
      <c r="K71" s="23">
        <f t="shared" si="52"/>
        <v>6.75</v>
      </c>
      <c r="L71" s="24">
        <v>2.9</v>
      </c>
      <c r="M71" s="25">
        <v>3</v>
      </c>
      <c r="N71" s="26">
        <v>3</v>
      </c>
      <c r="O71" s="22">
        <f t="shared" si="53"/>
        <v>2.9666666666666668</v>
      </c>
      <c r="P71" s="22">
        <f t="shared" si="56"/>
        <v>7.0333333333333332</v>
      </c>
      <c r="Q71" s="27">
        <v>0</v>
      </c>
      <c r="R71" s="28">
        <f t="shared" si="54"/>
        <v>17.483333333333334</v>
      </c>
      <c r="S71" s="29" t="e">
        <f>_xlfn.RANK.EQ(R71,$R$4:$R$6,0)</f>
        <v>#N/A</v>
      </c>
    </row>
    <row r="72" spans="1:19" x14ac:dyDescent="0.25">
      <c r="A72" s="14">
        <v>49</v>
      </c>
      <c r="B72" s="15" t="s">
        <v>32</v>
      </c>
      <c r="C72" s="16">
        <v>1.8</v>
      </c>
      <c r="D72" s="17">
        <v>2</v>
      </c>
      <c r="E72" s="18">
        <f t="shared" ref="E72:E77" si="57">SUM(C72:D72)</f>
        <v>3.8</v>
      </c>
      <c r="F72" s="19">
        <v>3.2</v>
      </c>
      <c r="G72" s="20">
        <v>3.1</v>
      </c>
      <c r="H72" s="51">
        <v>3</v>
      </c>
      <c r="I72" s="21">
        <v>3.2</v>
      </c>
      <c r="J72" s="22">
        <f t="shared" si="55"/>
        <v>3.1500000000000004</v>
      </c>
      <c r="K72" s="23">
        <f t="shared" si="52"/>
        <v>6.85</v>
      </c>
      <c r="L72" s="24">
        <v>4.3</v>
      </c>
      <c r="M72" s="25">
        <v>3.7</v>
      </c>
      <c r="N72" s="26">
        <v>3.9</v>
      </c>
      <c r="O72" s="22">
        <f t="shared" si="53"/>
        <v>3.9666666666666668</v>
      </c>
      <c r="P72" s="22">
        <f t="shared" si="56"/>
        <v>6.0333333333333332</v>
      </c>
      <c r="Q72" s="27">
        <v>0.6</v>
      </c>
      <c r="R72" s="28">
        <f t="shared" si="54"/>
        <v>16.083333333333329</v>
      </c>
      <c r="S72" s="29" t="e">
        <f t="shared" ref="S72:S77" si="58">_xlfn.RANK.EQ(R72,$R$4:$R$6,0)</f>
        <v>#N/A</v>
      </c>
    </row>
    <row r="73" spans="1:19" x14ac:dyDescent="0.25">
      <c r="A73" s="14">
        <v>50</v>
      </c>
      <c r="B73" s="15" t="s">
        <v>33</v>
      </c>
      <c r="C73" s="16">
        <v>1.8</v>
      </c>
      <c r="D73" s="17">
        <v>0.6</v>
      </c>
      <c r="E73" s="18">
        <f t="shared" si="57"/>
        <v>2.4</v>
      </c>
      <c r="F73" s="19">
        <v>4</v>
      </c>
      <c r="G73" s="20">
        <v>4.5</v>
      </c>
      <c r="H73" s="51">
        <v>4.4000000000000004</v>
      </c>
      <c r="I73" s="21">
        <v>4.5999999999999996</v>
      </c>
      <c r="J73" s="22">
        <f t="shared" si="55"/>
        <v>4.45</v>
      </c>
      <c r="K73" s="23">
        <f t="shared" si="52"/>
        <v>5.55</v>
      </c>
      <c r="L73" s="24">
        <v>3.9</v>
      </c>
      <c r="M73" s="25">
        <v>4</v>
      </c>
      <c r="N73" s="26">
        <v>4.0999999999999996</v>
      </c>
      <c r="O73" s="22">
        <f t="shared" si="53"/>
        <v>4</v>
      </c>
      <c r="P73" s="22">
        <f t="shared" si="56"/>
        <v>6</v>
      </c>
      <c r="Q73" s="27">
        <v>0.3</v>
      </c>
      <c r="R73" s="28">
        <f t="shared" si="54"/>
        <v>13.649999999999999</v>
      </c>
      <c r="S73" s="29" t="e">
        <f t="shared" si="58"/>
        <v>#N/A</v>
      </c>
    </row>
    <row r="74" spans="1:19" x14ac:dyDescent="0.25">
      <c r="A74" s="14">
        <v>51</v>
      </c>
      <c r="B74" s="15" t="s">
        <v>34</v>
      </c>
      <c r="C74" s="16">
        <v>2.9</v>
      </c>
      <c r="D74" s="17">
        <v>1.4</v>
      </c>
      <c r="E74" s="18">
        <f t="shared" si="57"/>
        <v>4.3</v>
      </c>
      <c r="F74" s="19">
        <v>3.6</v>
      </c>
      <c r="G74" s="20">
        <v>3.1</v>
      </c>
      <c r="H74" s="51">
        <v>3.3</v>
      </c>
      <c r="I74" s="21">
        <v>2.9</v>
      </c>
      <c r="J74" s="22">
        <f t="shared" si="55"/>
        <v>3.2</v>
      </c>
      <c r="K74" s="23">
        <f t="shared" si="52"/>
        <v>6.8</v>
      </c>
      <c r="L74" s="24">
        <v>2.8</v>
      </c>
      <c r="M74" s="25">
        <v>2.8</v>
      </c>
      <c r="N74" s="26">
        <v>2.5</v>
      </c>
      <c r="O74" s="22">
        <f t="shared" si="53"/>
        <v>2.6999999999999997</v>
      </c>
      <c r="P74" s="22">
        <f t="shared" si="56"/>
        <v>7.3000000000000007</v>
      </c>
      <c r="Q74" s="27">
        <v>0</v>
      </c>
      <c r="R74" s="28">
        <f t="shared" si="54"/>
        <v>18.399999999999999</v>
      </c>
      <c r="S74" s="29" t="e">
        <f t="shared" si="58"/>
        <v>#N/A</v>
      </c>
    </row>
    <row r="75" spans="1:19" x14ac:dyDescent="0.25">
      <c r="A75" s="14">
        <v>52</v>
      </c>
      <c r="B75" s="15" t="s">
        <v>35</v>
      </c>
      <c r="C75" s="16">
        <v>3.5</v>
      </c>
      <c r="D75" s="17">
        <v>2</v>
      </c>
      <c r="E75" s="18">
        <f t="shared" si="57"/>
        <v>5.5</v>
      </c>
      <c r="F75" s="19">
        <v>3</v>
      </c>
      <c r="G75" s="20">
        <v>3.5</v>
      </c>
      <c r="H75" s="51">
        <v>2.4</v>
      </c>
      <c r="I75" s="21">
        <v>2.8</v>
      </c>
      <c r="J75" s="22">
        <f t="shared" si="55"/>
        <v>2.8999999999999995</v>
      </c>
      <c r="K75" s="23">
        <f t="shared" si="52"/>
        <v>7.1000000000000005</v>
      </c>
      <c r="L75" s="24">
        <v>2.7</v>
      </c>
      <c r="M75" s="25">
        <v>2.6</v>
      </c>
      <c r="N75" s="26">
        <v>2.4</v>
      </c>
      <c r="O75" s="22">
        <f t="shared" si="53"/>
        <v>2.5666666666666669</v>
      </c>
      <c r="P75" s="22">
        <f t="shared" si="56"/>
        <v>7.4333333333333336</v>
      </c>
      <c r="Q75" s="27">
        <v>0</v>
      </c>
      <c r="R75" s="28">
        <f t="shared" si="54"/>
        <v>20.033333333333335</v>
      </c>
      <c r="S75" s="29" t="e">
        <f t="shared" si="58"/>
        <v>#N/A</v>
      </c>
    </row>
    <row r="76" spans="1:19" x14ac:dyDescent="0.25">
      <c r="A76" s="14">
        <v>53</v>
      </c>
      <c r="B76" s="15" t="s">
        <v>36</v>
      </c>
      <c r="C76" s="16">
        <v>2</v>
      </c>
      <c r="D76" s="17">
        <v>0.6</v>
      </c>
      <c r="E76" s="18">
        <f t="shared" si="57"/>
        <v>2.6</v>
      </c>
      <c r="F76" s="19">
        <v>4.2</v>
      </c>
      <c r="G76" s="20">
        <v>4.4000000000000004</v>
      </c>
      <c r="H76" s="51">
        <v>4.5999999999999996</v>
      </c>
      <c r="I76" s="21">
        <v>4.3</v>
      </c>
      <c r="J76" s="22">
        <f t="shared" si="55"/>
        <v>4.3499999999999996</v>
      </c>
      <c r="K76" s="23">
        <f t="shared" si="52"/>
        <v>5.65</v>
      </c>
      <c r="L76" s="24">
        <v>4</v>
      </c>
      <c r="M76" s="25">
        <v>4.3</v>
      </c>
      <c r="N76" s="26">
        <v>4.3</v>
      </c>
      <c r="O76" s="22">
        <f t="shared" si="53"/>
        <v>4.2</v>
      </c>
      <c r="P76" s="22">
        <f t="shared" si="56"/>
        <v>5.8</v>
      </c>
      <c r="Q76" s="27">
        <f>0.3+0.5</f>
        <v>0.8</v>
      </c>
      <c r="R76" s="28">
        <f t="shared" si="54"/>
        <v>13.25</v>
      </c>
      <c r="S76" s="29" t="e">
        <f t="shared" si="58"/>
        <v>#N/A</v>
      </c>
    </row>
    <row r="77" spans="1:19" x14ac:dyDescent="0.25">
      <c r="A77" s="14">
        <v>54</v>
      </c>
      <c r="B77" s="15" t="s">
        <v>37</v>
      </c>
      <c r="C77" s="16">
        <v>2.2000000000000002</v>
      </c>
      <c r="D77" s="17">
        <v>0.6</v>
      </c>
      <c r="E77" s="18">
        <f t="shared" si="57"/>
        <v>2.8000000000000003</v>
      </c>
      <c r="F77" s="19">
        <v>4.2</v>
      </c>
      <c r="G77" s="20">
        <v>4.2</v>
      </c>
      <c r="H77" s="51">
        <v>4.3</v>
      </c>
      <c r="I77" s="21">
        <v>5.3</v>
      </c>
      <c r="J77" s="22">
        <f t="shared" si="55"/>
        <v>4.25</v>
      </c>
      <c r="K77" s="23">
        <f t="shared" si="52"/>
        <v>5.75</v>
      </c>
      <c r="L77" s="24">
        <v>5.8</v>
      </c>
      <c r="M77" s="25">
        <v>6</v>
      </c>
      <c r="N77" s="26">
        <v>5.6</v>
      </c>
      <c r="O77" s="22">
        <f t="shared" si="53"/>
        <v>5.8</v>
      </c>
      <c r="P77" s="22">
        <f t="shared" si="56"/>
        <v>4.2</v>
      </c>
      <c r="Q77" s="27">
        <v>0.3</v>
      </c>
      <c r="R77" s="28">
        <f t="shared" si="54"/>
        <v>12.45</v>
      </c>
      <c r="S77" s="29" t="e">
        <f t="shared" si="58"/>
        <v>#N/A</v>
      </c>
    </row>
    <row r="80" spans="1:19" x14ac:dyDescent="0.25">
      <c r="E80" s="61" t="s">
        <v>112</v>
      </c>
      <c r="F80" s="61"/>
      <c r="G80" s="61"/>
      <c r="H80" s="61"/>
      <c r="I80" s="61"/>
      <c r="J80" s="61"/>
      <c r="K80" s="61"/>
      <c r="L80" s="61"/>
      <c r="M80" s="61"/>
    </row>
    <row r="81" spans="5:13" x14ac:dyDescent="0.25">
      <c r="E81" s="52" t="s">
        <v>113</v>
      </c>
      <c r="F81" s="58" t="s">
        <v>138</v>
      </c>
      <c r="G81" s="59"/>
      <c r="H81" s="53" t="s">
        <v>114</v>
      </c>
      <c r="I81" s="58" t="s">
        <v>130</v>
      </c>
      <c r="J81" s="59"/>
      <c r="K81" s="53" t="s">
        <v>115</v>
      </c>
      <c r="L81" s="58" t="s">
        <v>134</v>
      </c>
      <c r="M81" s="59"/>
    </row>
    <row r="82" spans="5:13" x14ac:dyDescent="0.25">
      <c r="E82" s="54" t="s">
        <v>116</v>
      </c>
      <c r="F82" s="58" t="s">
        <v>127</v>
      </c>
      <c r="G82" s="59"/>
      <c r="H82" s="53" t="s">
        <v>117</v>
      </c>
      <c r="I82" s="58" t="s">
        <v>131</v>
      </c>
      <c r="J82" s="59"/>
      <c r="K82" s="53" t="s">
        <v>118</v>
      </c>
      <c r="L82" s="58" t="s">
        <v>135</v>
      </c>
      <c r="M82" s="59"/>
    </row>
    <row r="83" spans="5:13" x14ac:dyDescent="0.25">
      <c r="E83" s="54" t="s">
        <v>119</v>
      </c>
      <c r="F83" s="58" t="s">
        <v>125</v>
      </c>
      <c r="G83" s="59"/>
      <c r="H83" s="53" t="s">
        <v>8</v>
      </c>
      <c r="I83" s="58" t="s">
        <v>132</v>
      </c>
      <c r="J83" s="59"/>
      <c r="K83" s="53" t="s">
        <v>120</v>
      </c>
      <c r="L83" s="58" t="s">
        <v>136</v>
      </c>
      <c r="M83" s="59"/>
    </row>
    <row r="84" spans="5:13" x14ac:dyDescent="0.25">
      <c r="E84" s="54" t="s">
        <v>121</v>
      </c>
      <c r="F84" s="58" t="s">
        <v>128</v>
      </c>
      <c r="G84" s="59"/>
      <c r="H84" s="53" t="s">
        <v>111</v>
      </c>
      <c r="I84" s="58" t="s">
        <v>133</v>
      </c>
      <c r="J84" s="59"/>
      <c r="K84" s="53" t="s">
        <v>122</v>
      </c>
      <c r="L84" s="60" t="s">
        <v>137</v>
      </c>
      <c r="M84" s="59"/>
    </row>
    <row r="85" spans="5:13" x14ac:dyDescent="0.25">
      <c r="E85" s="54" t="s">
        <v>123</v>
      </c>
      <c r="F85" s="58" t="s">
        <v>129</v>
      </c>
      <c r="G85" s="59"/>
      <c r="H85" s="53" t="s">
        <v>124</v>
      </c>
      <c r="I85" s="60" t="s">
        <v>137</v>
      </c>
      <c r="J85" s="59"/>
      <c r="K85" s="53" t="s">
        <v>126</v>
      </c>
      <c r="L85" s="60" t="s">
        <v>137</v>
      </c>
      <c r="M85" s="59"/>
    </row>
  </sheetData>
  <mergeCells count="28">
    <mergeCell ref="A67:S67"/>
    <mergeCell ref="A14:S14"/>
    <mergeCell ref="A15:S15"/>
    <mergeCell ref="A27:S27"/>
    <mergeCell ref="A28:S28"/>
    <mergeCell ref="A40:S40"/>
    <mergeCell ref="A41:S41"/>
    <mergeCell ref="A1:S1"/>
    <mergeCell ref="A2:S2"/>
    <mergeCell ref="A53:S53"/>
    <mergeCell ref="A54:S54"/>
    <mergeCell ref="A66:S66"/>
    <mergeCell ref="E80:M80"/>
    <mergeCell ref="F81:G81"/>
    <mergeCell ref="I81:J81"/>
    <mergeCell ref="L81:M81"/>
    <mergeCell ref="F82:G82"/>
    <mergeCell ref="I82:J82"/>
    <mergeCell ref="L82:M82"/>
    <mergeCell ref="F85:G85"/>
    <mergeCell ref="I85:J85"/>
    <mergeCell ref="L85:M85"/>
    <mergeCell ref="F83:G83"/>
    <mergeCell ref="I83:J83"/>
    <mergeCell ref="L83:M83"/>
    <mergeCell ref="F84:G84"/>
    <mergeCell ref="I84:J84"/>
    <mergeCell ref="L84:M8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2FB0D-3F4B-4304-BB97-F8620BEB52B9}">
  <sheetPr>
    <tabColor rgb="FF66FFFF"/>
  </sheetPr>
  <dimension ref="A1:L58"/>
  <sheetViews>
    <sheetView topLeftCell="A22" zoomScale="90" zoomScaleNormal="90" workbookViewId="0">
      <selection activeCell="I45" sqref="I45"/>
    </sheetView>
  </sheetViews>
  <sheetFormatPr baseColWidth="10" defaultRowHeight="15" x14ac:dyDescent="0.25"/>
  <cols>
    <col min="1" max="1" width="3" style="31" bestFit="1" customWidth="1"/>
    <col min="2" max="2" width="38.140625" style="31" customWidth="1"/>
    <col min="3" max="4" width="11.42578125" style="31"/>
    <col min="5" max="5" width="3.42578125" style="31" customWidth="1"/>
    <col min="6" max="6" width="29.140625" style="31" customWidth="1"/>
    <col min="7" max="7" width="5.5703125" style="49" bestFit="1" customWidth="1"/>
    <col min="8" max="16384" width="11.42578125" style="31"/>
  </cols>
  <sheetData>
    <row r="1" spans="1:12" x14ac:dyDescent="0.25">
      <c r="A1" s="64" t="s">
        <v>69</v>
      </c>
      <c r="B1" s="64"/>
      <c r="C1" s="64"/>
      <c r="D1" s="64"/>
      <c r="F1" s="64" t="s">
        <v>41</v>
      </c>
      <c r="G1" s="64"/>
      <c r="H1" s="64"/>
      <c r="I1" s="64"/>
      <c r="J1" s="64"/>
      <c r="K1" s="64"/>
      <c r="L1" s="64"/>
    </row>
    <row r="2" spans="1:12" x14ac:dyDescent="0.25">
      <c r="A2" s="65" t="s">
        <v>19</v>
      </c>
      <c r="B2" s="65"/>
      <c r="C2" s="33" t="s">
        <v>42</v>
      </c>
      <c r="D2" s="33" t="s">
        <v>43</v>
      </c>
      <c r="F2" s="66" t="s">
        <v>70</v>
      </c>
      <c r="G2" s="66"/>
      <c r="H2" s="67" t="s">
        <v>19</v>
      </c>
      <c r="I2" s="68" t="s">
        <v>0</v>
      </c>
      <c r="J2" s="69" t="s">
        <v>21</v>
      </c>
      <c r="K2" s="70" t="s">
        <v>17</v>
      </c>
      <c r="L2" s="71" t="s">
        <v>43</v>
      </c>
    </row>
    <row r="3" spans="1:12" s="47" customFormat="1" x14ac:dyDescent="0.25">
      <c r="A3" s="34">
        <v>1</v>
      </c>
      <c r="B3" s="35" t="s">
        <v>22</v>
      </c>
      <c r="C3" s="45">
        <f>'AC3'!R4</f>
        <v>18.933333333333334</v>
      </c>
      <c r="D3" s="46">
        <v>6</v>
      </c>
      <c r="F3" s="72" t="s">
        <v>44</v>
      </c>
      <c r="G3" s="72"/>
      <c r="H3" s="67"/>
      <c r="I3" s="68"/>
      <c r="J3" s="69"/>
      <c r="K3" s="70"/>
      <c r="L3" s="71"/>
    </row>
    <row r="4" spans="1:12" s="47" customFormat="1" x14ac:dyDescent="0.25">
      <c r="A4" s="34">
        <v>2</v>
      </c>
      <c r="B4" s="35" t="s">
        <v>23</v>
      </c>
      <c r="C4" s="45">
        <f>'AC3'!R5</f>
        <v>17.666666666666668</v>
      </c>
      <c r="D4" s="46">
        <v>13</v>
      </c>
      <c r="F4" s="39" t="s">
        <v>57</v>
      </c>
      <c r="G4" s="40" t="s">
        <v>50</v>
      </c>
      <c r="H4" s="45">
        <f>C9</f>
        <v>18.133333333333333</v>
      </c>
      <c r="I4" s="48">
        <f>C25</f>
        <v>17.166666666666668</v>
      </c>
      <c r="J4" s="48">
        <f>C41</f>
        <v>17.033333333333331</v>
      </c>
      <c r="K4" s="45">
        <f>SUM(H4:J4)</f>
        <v>52.333333333333329</v>
      </c>
      <c r="L4" s="46">
        <f>_xlfn.RANK.EQ(K4,$K$4:$K$21,0)</f>
        <v>11</v>
      </c>
    </row>
    <row r="5" spans="1:12" s="47" customFormat="1" x14ac:dyDescent="0.25">
      <c r="A5" s="34">
        <v>3</v>
      </c>
      <c r="B5" s="35" t="s">
        <v>24</v>
      </c>
      <c r="C5" s="45">
        <f>'AC3'!R6</f>
        <v>18.366666666666667</v>
      </c>
      <c r="D5" s="46" t="s">
        <v>140</v>
      </c>
      <c r="F5" s="39" t="s">
        <v>52</v>
      </c>
      <c r="G5" s="40" t="s">
        <v>47</v>
      </c>
      <c r="H5" s="45">
        <f>C4</f>
        <v>17.666666666666668</v>
      </c>
      <c r="I5" s="48">
        <f>C29</f>
        <v>16.56666666666667</v>
      </c>
      <c r="J5" s="48">
        <f>C45</f>
        <v>17.216666666666669</v>
      </c>
      <c r="K5" s="45">
        <f t="shared" ref="K5:K21" si="0">SUM(H5:J5)</f>
        <v>51.45</v>
      </c>
      <c r="L5" s="46">
        <f t="shared" ref="L5:L21" si="1">_xlfn.RANK.EQ(K5,$K$4:$K$21,0)</f>
        <v>12</v>
      </c>
    </row>
    <row r="6" spans="1:12" x14ac:dyDescent="0.25">
      <c r="A6" s="34">
        <v>4</v>
      </c>
      <c r="B6" s="35" t="s">
        <v>25</v>
      </c>
      <c r="C6" s="45">
        <f>'AC3'!R7</f>
        <v>20.049999999999997</v>
      </c>
      <c r="D6" s="46" t="s">
        <v>141</v>
      </c>
      <c r="F6" s="44" t="s">
        <v>62</v>
      </c>
      <c r="G6" s="40" t="s">
        <v>45</v>
      </c>
      <c r="H6" s="48">
        <f>C14</f>
        <v>19.600000000000001</v>
      </c>
      <c r="I6" s="48">
        <f>C39</f>
        <v>20.200000000000003</v>
      </c>
      <c r="J6" s="48">
        <f>C55</f>
        <v>18.399999999999999</v>
      </c>
      <c r="K6" s="45">
        <f t="shared" si="0"/>
        <v>58.2</v>
      </c>
      <c r="L6" s="46">
        <f t="shared" si="1"/>
        <v>3</v>
      </c>
    </row>
    <row r="7" spans="1:12" x14ac:dyDescent="0.25">
      <c r="A7" s="34">
        <v>5</v>
      </c>
      <c r="B7" s="35" t="s">
        <v>26</v>
      </c>
      <c r="C7" s="45">
        <f>'AC3'!R8</f>
        <v>17.016666666666666</v>
      </c>
      <c r="D7" s="46">
        <v>16</v>
      </c>
      <c r="E7" s="47"/>
      <c r="F7" s="44" t="s">
        <v>65</v>
      </c>
      <c r="G7" s="40" t="s">
        <v>45</v>
      </c>
      <c r="H7" s="48">
        <f>C17</f>
        <v>18.516666666666666</v>
      </c>
      <c r="I7" s="48">
        <f>C33</f>
        <v>16.666666666666664</v>
      </c>
      <c r="J7" s="48">
        <f>C58</f>
        <v>12.45</v>
      </c>
      <c r="K7" s="45">
        <f t="shared" si="0"/>
        <v>47.633333333333326</v>
      </c>
      <c r="L7" s="46">
        <f t="shared" si="1"/>
        <v>17</v>
      </c>
    </row>
    <row r="8" spans="1:12" x14ac:dyDescent="0.25">
      <c r="A8" s="34">
        <v>6</v>
      </c>
      <c r="B8" s="35" t="s">
        <v>27</v>
      </c>
      <c r="C8" s="45">
        <f>'AC3'!R9</f>
        <v>19.149999999999999</v>
      </c>
      <c r="D8" s="46">
        <v>4</v>
      </c>
      <c r="F8" s="44" t="s">
        <v>68</v>
      </c>
      <c r="G8" s="40" t="s">
        <v>47</v>
      </c>
      <c r="H8" s="48">
        <f>C20</f>
        <v>18.366666666666667</v>
      </c>
      <c r="I8" s="48">
        <f>C36</f>
        <v>19.366666666666667</v>
      </c>
      <c r="J8" s="48">
        <f>C52</f>
        <v>17.483333333333334</v>
      </c>
      <c r="K8" s="45">
        <f t="shared" si="0"/>
        <v>55.216666666666669</v>
      </c>
      <c r="L8" s="46">
        <f t="shared" si="1"/>
        <v>7</v>
      </c>
    </row>
    <row r="9" spans="1:12" x14ac:dyDescent="0.25">
      <c r="A9" s="34">
        <v>7</v>
      </c>
      <c r="B9" s="35" t="s">
        <v>28</v>
      </c>
      <c r="C9" s="45">
        <f>'AC3'!R10</f>
        <v>18.133333333333333</v>
      </c>
      <c r="D9" s="46">
        <v>10</v>
      </c>
      <c r="F9" s="39" t="s">
        <v>56</v>
      </c>
      <c r="G9" s="40" t="s">
        <v>46</v>
      </c>
      <c r="H9" s="48">
        <f>C8</f>
        <v>19.149999999999999</v>
      </c>
      <c r="I9" s="48">
        <f>C24</f>
        <v>15.200000000000001</v>
      </c>
      <c r="J9" s="48">
        <f>C49</f>
        <v>16.716666666666669</v>
      </c>
      <c r="K9" s="45">
        <f t="shared" si="0"/>
        <v>51.06666666666667</v>
      </c>
      <c r="L9" s="46">
        <f t="shared" si="1"/>
        <v>13</v>
      </c>
    </row>
    <row r="10" spans="1:12" x14ac:dyDescent="0.25">
      <c r="A10" s="34">
        <v>8</v>
      </c>
      <c r="B10" s="35" t="s">
        <v>29</v>
      </c>
      <c r="C10" s="45">
        <f>'AC3'!R11</f>
        <v>18.649999999999999</v>
      </c>
      <c r="D10" s="46">
        <v>7</v>
      </c>
      <c r="F10" s="44" t="s">
        <v>67</v>
      </c>
      <c r="G10" s="40" t="s">
        <v>46</v>
      </c>
      <c r="H10" s="48">
        <f>C19</f>
        <v>17.816666666666666</v>
      </c>
      <c r="I10" s="48">
        <f>C35</f>
        <v>19.333333333333336</v>
      </c>
      <c r="J10" s="48">
        <f>C51</f>
        <v>12.350000000000001</v>
      </c>
      <c r="K10" s="45">
        <f t="shared" si="0"/>
        <v>49.500000000000007</v>
      </c>
      <c r="L10" s="46">
        <f t="shared" si="1"/>
        <v>15</v>
      </c>
    </row>
    <row r="11" spans="1:12" x14ac:dyDescent="0.25">
      <c r="A11" s="34">
        <v>9</v>
      </c>
      <c r="B11" s="35" t="s">
        <v>30</v>
      </c>
      <c r="C11" s="45">
        <f>'AC3'!R12</f>
        <v>19.5</v>
      </c>
      <c r="D11" s="46">
        <v>3</v>
      </c>
      <c r="F11" s="39" t="s">
        <v>54</v>
      </c>
      <c r="G11" s="40" t="s">
        <v>45</v>
      </c>
      <c r="H11" s="45">
        <f>C6</f>
        <v>20.049999999999997</v>
      </c>
      <c r="I11" s="48">
        <f>C22</f>
        <v>19.383333333333333</v>
      </c>
      <c r="J11" s="48">
        <f>C47</f>
        <v>16.583333333333336</v>
      </c>
      <c r="K11" s="45">
        <f t="shared" si="0"/>
        <v>56.016666666666666</v>
      </c>
      <c r="L11" s="46">
        <f t="shared" si="1"/>
        <v>5</v>
      </c>
    </row>
    <row r="12" spans="1:12" x14ac:dyDescent="0.25">
      <c r="A12" s="42">
        <v>28</v>
      </c>
      <c r="B12" s="43" t="s">
        <v>32</v>
      </c>
      <c r="C12" s="45">
        <f>'AC3'!R43</f>
        <v>19.049999999999997</v>
      </c>
      <c r="D12" s="46">
        <v>5</v>
      </c>
      <c r="F12" s="39" t="s">
        <v>58</v>
      </c>
      <c r="G12" s="40" t="s">
        <v>47</v>
      </c>
      <c r="H12" s="45">
        <f>C10</f>
        <v>18.649999999999999</v>
      </c>
      <c r="I12" s="48">
        <f>C26</f>
        <v>20.583333333333332</v>
      </c>
      <c r="J12" s="48">
        <f>C42</f>
        <v>18.516666666666666</v>
      </c>
      <c r="K12" s="45">
        <f t="shared" si="0"/>
        <v>57.75</v>
      </c>
      <c r="L12" s="46">
        <f t="shared" si="1"/>
        <v>4</v>
      </c>
    </row>
    <row r="13" spans="1:12" x14ac:dyDescent="0.25">
      <c r="A13" s="42">
        <v>29</v>
      </c>
      <c r="B13" s="43" t="s">
        <v>33</v>
      </c>
      <c r="C13" s="45">
        <f>'AC3'!R44</f>
        <v>17.733333333333334</v>
      </c>
      <c r="D13" s="46">
        <v>12</v>
      </c>
      <c r="F13" s="39" t="s">
        <v>59</v>
      </c>
      <c r="G13" s="40" t="s">
        <v>45</v>
      </c>
      <c r="H13" s="48">
        <f>C11</f>
        <v>19.5</v>
      </c>
      <c r="I13" s="48">
        <f>C27</f>
        <v>20.633333333333333</v>
      </c>
      <c r="J13" s="48">
        <f>C43</f>
        <v>18.116666666666667</v>
      </c>
      <c r="K13" s="45">
        <f t="shared" si="0"/>
        <v>58.25</v>
      </c>
      <c r="L13" s="46">
        <f t="shared" si="1"/>
        <v>2</v>
      </c>
    </row>
    <row r="14" spans="1:12" x14ac:dyDescent="0.25">
      <c r="A14" s="42">
        <v>30</v>
      </c>
      <c r="B14" s="43" t="s">
        <v>34</v>
      </c>
      <c r="C14" s="45">
        <f>'AC3'!R45</f>
        <v>19.600000000000001</v>
      </c>
      <c r="D14" s="46">
        <v>2</v>
      </c>
      <c r="F14" s="44" t="s">
        <v>60</v>
      </c>
      <c r="G14" s="40" t="s">
        <v>45</v>
      </c>
      <c r="H14" s="48">
        <f>C12</f>
        <v>19.049999999999997</v>
      </c>
      <c r="I14" s="48">
        <f>C37</f>
        <v>20.183333333333334</v>
      </c>
      <c r="J14" s="48">
        <f>C53</f>
        <v>16.083333333333329</v>
      </c>
      <c r="K14" s="45">
        <f t="shared" si="0"/>
        <v>55.316666666666663</v>
      </c>
      <c r="L14" s="46">
        <f t="shared" si="1"/>
        <v>6</v>
      </c>
    </row>
    <row r="15" spans="1:12" x14ac:dyDescent="0.25">
      <c r="A15" s="42">
        <v>31</v>
      </c>
      <c r="B15" s="43" t="s">
        <v>35</v>
      </c>
      <c r="C15" s="45">
        <f>'AC3'!R46</f>
        <v>20.05</v>
      </c>
      <c r="D15" s="46" t="s">
        <v>141</v>
      </c>
      <c r="F15" s="39" t="s">
        <v>51</v>
      </c>
      <c r="G15" s="40" t="s">
        <v>45</v>
      </c>
      <c r="H15" s="48">
        <f>C3</f>
        <v>18.933333333333334</v>
      </c>
      <c r="I15" s="48">
        <f>C28</f>
        <v>18.299999999999997</v>
      </c>
      <c r="J15" s="48">
        <f>C44</f>
        <v>16.25</v>
      </c>
      <c r="K15" s="45">
        <f t="shared" si="0"/>
        <v>53.483333333333334</v>
      </c>
      <c r="L15" s="46">
        <f t="shared" si="1"/>
        <v>9</v>
      </c>
    </row>
    <row r="16" spans="1:12" x14ac:dyDescent="0.25">
      <c r="A16" s="42">
        <v>32</v>
      </c>
      <c r="B16" s="43" t="s">
        <v>36</v>
      </c>
      <c r="C16" s="45">
        <f>'AC3'!R47</f>
        <v>17.633333333333333</v>
      </c>
      <c r="D16" s="46">
        <v>14</v>
      </c>
      <c r="F16" s="39" t="s">
        <v>55</v>
      </c>
      <c r="G16" s="40" t="s">
        <v>47</v>
      </c>
      <c r="H16" s="48">
        <f>C7</f>
        <v>17.016666666666666</v>
      </c>
      <c r="I16" s="48">
        <f>C23</f>
        <v>14.766666666666666</v>
      </c>
      <c r="J16" s="48">
        <f>C48</f>
        <v>15.06666666666667</v>
      </c>
      <c r="K16" s="45">
        <f t="shared" si="0"/>
        <v>46.85</v>
      </c>
      <c r="L16" s="46">
        <f t="shared" si="1"/>
        <v>18</v>
      </c>
    </row>
    <row r="17" spans="1:12" x14ac:dyDescent="0.25">
      <c r="A17" s="42">
        <v>33</v>
      </c>
      <c r="B17" s="43" t="s">
        <v>37</v>
      </c>
      <c r="C17" s="45">
        <f>'AC3'!R48</f>
        <v>18.516666666666666</v>
      </c>
      <c r="D17" s="46">
        <v>8</v>
      </c>
      <c r="F17" s="44" t="s">
        <v>61</v>
      </c>
      <c r="G17" s="40" t="s">
        <v>46</v>
      </c>
      <c r="H17" s="48">
        <f>C13</f>
        <v>17.733333333333334</v>
      </c>
      <c r="I17" s="48">
        <f>C38</f>
        <v>18.850000000000001</v>
      </c>
      <c r="J17" s="48">
        <f>C54</f>
        <v>13.649999999999999</v>
      </c>
      <c r="K17" s="45">
        <f t="shared" si="0"/>
        <v>50.233333333333334</v>
      </c>
      <c r="L17" s="46">
        <f t="shared" si="1"/>
        <v>14</v>
      </c>
    </row>
    <row r="18" spans="1:12" x14ac:dyDescent="0.25">
      <c r="A18" s="42">
        <v>34</v>
      </c>
      <c r="B18" s="43" t="s">
        <v>38</v>
      </c>
      <c r="C18" s="45">
        <f>'AC3'!R49</f>
        <v>17.516666666666666</v>
      </c>
      <c r="D18" s="46">
        <v>15</v>
      </c>
      <c r="F18" s="44" t="s">
        <v>66</v>
      </c>
      <c r="G18" s="40" t="s">
        <v>48</v>
      </c>
      <c r="H18" s="45">
        <f>C18</f>
        <v>17.516666666666666</v>
      </c>
      <c r="I18" s="48">
        <f>C34</f>
        <v>19.733333333333334</v>
      </c>
      <c r="J18" s="48">
        <f>C50</f>
        <v>17.066666666666666</v>
      </c>
      <c r="K18" s="45">
        <f t="shared" si="0"/>
        <v>54.316666666666663</v>
      </c>
      <c r="L18" s="46">
        <f t="shared" si="1"/>
        <v>8</v>
      </c>
    </row>
    <row r="19" spans="1:12" ht="15" customHeight="1" x14ac:dyDescent="0.25">
      <c r="A19" s="42">
        <v>35</v>
      </c>
      <c r="B19" s="43" t="s">
        <v>39</v>
      </c>
      <c r="C19" s="45">
        <f>'AC3'!R50</f>
        <v>17.816666666666666</v>
      </c>
      <c r="D19" s="46">
        <v>11</v>
      </c>
      <c r="F19" s="44" t="s">
        <v>63</v>
      </c>
      <c r="G19" s="40" t="s">
        <v>45</v>
      </c>
      <c r="H19" s="45">
        <f>C15</f>
        <v>20.05</v>
      </c>
      <c r="I19" s="48">
        <f>C31</f>
        <v>20.85</v>
      </c>
      <c r="J19" s="48">
        <f>C56</f>
        <v>20.033333333333335</v>
      </c>
      <c r="K19" s="45">
        <f t="shared" si="0"/>
        <v>60.933333333333337</v>
      </c>
      <c r="L19" s="46">
        <f t="shared" si="1"/>
        <v>1</v>
      </c>
    </row>
    <row r="20" spans="1:12" x14ac:dyDescent="0.25">
      <c r="A20" s="42">
        <v>36</v>
      </c>
      <c r="B20" s="43" t="s">
        <v>40</v>
      </c>
      <c r="C20" s="45">
        <f>'AC3'!R51</f>
        <v>18.366666666666667</v>
      </c>
      <c r="D20" s="46" t="s">
        <v>140</v>
      </c>
      <c r="F20" s="39" t="s">
        <v>53</v>
      </c>
      <c r="G20" s="40" t="s">
        <v>47</v>
      </c>
      <c r="H20" s="48">
        <f>C5</f>
        <v>18.366666666666667</v>
      </c>
      <c r="I20" s="48">
        <f>C30</f>
        <v>16.933333333333334</v>
      </c>
      <c r="J20" s="48">
        <f>C46</f>
        <v>17.483333333333334</v>
      </c>
      <c r="K20" s="45">
        <f t="shared" si="0"/>
        <v>52.783333333333331</v>
      </c>
      <c r="L20" s="46">
        <f t="shared" si="1"/>
        <v>10</v>
      </c>
    </row>
    <row r="21" spans="1:12" x14ac:dyDescent="0.25">
      <c r="A21" s="65" t="s">
        <v>0</v>
      </c>
      <c r="B21" s="65"/>
      <c r="C21" s="33" t="s">
        <v>42</v>
      </c>
      <c r="D21" s="33" t="s">
        <v>43</v>
      </c>
      <c r="F21" s="44" t="s">
        <v>64</v>
      </c>
      <c r="G21" s="40" t="s">
        <v>47</v>
      </c>
      <c r="H21" s="48">
        <f>C16</f>
        <v>17.633333333333333</v>
      </c>
      <c r="I21" s="48">
        <f>C32</f>
        <v>17.25</v>
      </c>
      <c r="J21" s="48">
        <f>C57</f>
        <v>13.25</v>
      </c>
      <c r="K21" s="45">
        <f t="shared" si="0"/>
        <v>48.133333333333333</v>
      </c>
      <c r="L21" s="46">
        <f t="shared" si="1"/>
        <v>16</v>
      </c>
    </row>
    <row r="22" spans="1:12" x14ac:dyDescent="0.25">
      <c r="A22" s="42">
        <v>10</v>
      </c>
      <c r="B22" s="43" t="s">
        <v>25</v>
      </c>
      <c r="C22" s="45">
        <f>'AC3'!R17</f>
        <v>19.383333333333333</v>
      </c>
      <c r="D22" s="46">
        <f>_xlfn.RANK.EQ(C22,$C$22:$C$39,0)</f>
        <v>7</v>
      </c>
    </row>
    <row r="23" spans="1:12" x14ac:dyDescent="0.25">
      <c r="A23" s="42">
        <v>11</v>
      </c>
      <c r="B23" s="43" t="s">
        <v>26</v>
      </c>
      <c r="C23" s="45">
        <f>'AC3'!R18</f>
        <v>14.766666666666666</v>
      </c>
      <c r="D23" s="46">
        <f t="shared" ref="D23:D39" si="2">_xlfn.RANK.EQ(C23,$C$22:$C$39,0)</f>
        <v>18</v>
      </c>
      <c r="F23" s="64" t="s">
        <v>49</v>
      </c>
      <c r="G23" s="64"/>
      <c r="H23" s="64"/>
      <c r="I23" s="64"/>
      <c r="J23" s="64"/>
      <c r="K23" s="64"/>
      <c r="L23" s="64"/>
    </row>
    <row r="24" spans="1:12" x14ac:dyDescent="0.25">
      <c r="A24" s="42">
        <v>12</v>
      </c>
      <c r="B24" s="43" t="s">
        <v>27</v>
      </c>
      <c r="C24" s="45">
        <f>'AC3'!R19</f>
        <v>15.200000000000001</v>
      </c>
      <c r="D24" s="46">
        <f t="shared" si="2"/>
        <v>17</v>
      </c>
      <c r="F24" s="66" t="s">
        <v>70</v>
      </c>
      <c r="G24" s="66"/>
      <c r="H24" s="73" t="s">
        <v>42</v>
      </c>
      <c r="I24" s="75" t="s">
        <v>42</v>
      </c>
      <c r="J24" s="77" t="s">
        <v>42</v>
      </c>
      <c r="K24" s="79" t="s">
        <v>17</v>
      </c>
      <c r="L24" s="81" t="s">
        <v>43</v>
      </c>
    </row>
    <row r="25" spans="1:12" x14ac:dyDescent="0.25">
      <c r="A25" s="42">
        <v>13</v>
      </c>
      <c r="B25" s="43" t="s">
        <v>28</v>
      </c>
      <c r="C25" s="45">
        <f>'AC3'!R20</f>
        <v>17.166666666666668</v>
      </c>
      <c r="D25" s="46">
        <f t="shared" si="2"/>
        <v>13</v>
      </c>
      <c r="F25" s="72" t="s">
        <v>44</v>
      </c>
      <c r="G25" s="72"/>
      <c r="H25" s="74"/>
      <c r="I25" s="76"/>
      <c r="J25" s="78"/>
      <c r="K25" s="80"/>
      <c r="L25" s="82"/>
    </row>
    <row r="26" spans="1:12" x14ac:dyDescent="0.25">
      <c r="A26" s="42">
        <v>14</v>
      </c>
      <c r="B26" s="43" t="s">
        <v>29</v>
      </c>
      <c r="C26" s="45">
        <f>'AC3'!R21</f>
        <v>20.583333333333332</v>
      </c>
      <c r="D26" s="46">
        <f t="shared" si="2"/>
        <v>3</v>
      </c>
      <c r="F26" s="83" t="s">
        <v>71</v>
      </c>
      <c r="G26" s="84" t="s">
        <v>45</v>
      </c>
      <c r="H26" s="92">
        <v>60.933333333333337</v>
      </c>
      <c r="I26" s="92">
        <v>58.25</v>
      </c>
      <c r="J26" s="92">
        <v>58.2</v>
      </c>
      <c r="K26" s="92">
        <f>SUM(H26:J28)</f>
        <v>177.38333333333333</v>
      </c>
      <c r="L26" s="84">
        <f>_xlfn.RANK.EQ(K26,$K$26:$K$40,0)</f>
        <v>1</v>
      </c>
    </row>
    <row r="27" spans="1:12" x14ac:dyDescent="0.25">
      <c r="A27" s="42">
        <v>15</v>
      </c>
      <c r="B27" s="43" t="s">
        <v>30</v>
      </c>
      <c r="C27" s="45">
        <f>'AC3'!R22</f>
        <v>20.633333333333333</v>
      </c>
      <c r="D27" s="46">
        <f t="shared" si="2"/>
        <v>2</v>
      </c>
      <c r="F27" s="83"/>
      <c r="G27" s="84"/>
      <c r="H27" s="92"/>
      <c r="I27" s="92"/>
      <c r="J27" s="92"/>
      <c r="K27" s="84"/>
      <c r="L27" s="84"/>
    </row>
    <row r="28" spans="1:12" x14ac:dyDescent="0.25">
      <c r="A28" s="42">
        <v>16</v>
      </c>
      <c r="B28" s="43" t="s">
        <v>22</v>
      </c>
      <c r="C28" s="45">
        <f>'AC3'!R23</f>
        <v>18.299999999999997</v>
      </c>
      <c r="D28" s="46">
        <f t="shared" si="2"/>
        <v>11</v>
      </c>
      <c r="F28" s="83"/>
      <c r="G28" s="84"/>
      <c r="H28" s="92"/>
      <c r="I28" s="92"/>
      <c r="J28" s="92"/>
      <c r="K28" s="84"/>
      <c r="L28" s="84"/>
    </row>
    <row r="29" spans="1:12" x14ac:dyDescent="0.25">
      <c r="A29" s="42">
        <v>17</v>
      </c>
      <c r="B29" s="43" t="s">
        <v>23</v>
      </c>
      <c r="C29" s="45">
        <f>'AC3'!R24</f>
        <v>16.56666666666667</v>
      </c>
      <c r="D29" s="46">
        <f t="shared" si="2"/>
        <v>16</v>
      </c>
      <c r="F29" s="83" t="s">
        <v>72</v>
      </c>
      <c r="G29" s="84" t="s">
        <v>45</v>
      </c>
      <c r="H29" s="100">
        <v>56.016666666666666</v>
      </c>
      <c r="I29" s="92">
        <v>53.483333333333334</v>
      </c>
      <c r="J29" s="92">
        <v>47.633333333333326</v>
      </c>
      <c r="K29" s="92">
        <f t="shared" ref="K29" si="3">SUM(H29:J31)</f>
        <v>157.13333333333333</v>
      </c>
      <c r="L29" s="84">
        <f t="shared" ref="L29" si="4">_xlfn.RANK.EQ(K29,$K$26:$K$40,0)</f>
        <v>3</v>
      </c>
    </row>
    <row r="30" spans="1:12" x14ac:dyDescent="0.25">
      <c r="A30" s="42">
        <v>18</v>
      </c>
      <c r="B30" s="43" t="s">
        <v>24</v>
      </c>
      <c r="C30" s="45">
        <f>'AC3'!R25</f>
        <v>16.933333333333334</v>
      </c>
      <c r="D30" s="46">
        <f t="shared" si="2"/>
        <v>14</v>
      </c>
      <c r="F30" s="83"/>
      <c r="G30" s="84"/>
      <c r="H30" s="101"/>
      <c r="I30" s="92"/>
      <c r="J30" s="92"/>
      <c r="K30" s="84"/>
      <c r="L30" s="84"/>
    </row>
    <row r="31" spans="1:12" x14ac:dyDescent="0.25">
      <c r="A31" s="42">
        <v>37</v>
      </c>
      <c r="B31" s="43" t="s">
        <v>35</v>
      </c>
      <c r="C31" s="45">
        <f>'AC3'!R56</f>
        <v>20.85</v>
      </c>
      <c r="D31" s="46">
        <f t="shared" si="2"/>
        <v>1</v>
      </c>
      <c r="F31" s="83"/>
      <c r="G31" s="84"/>
      <c r="H31" s="102"/>
      <c r="I31" s="92"/>
      <c r="J31" s="92"/>
      <c r="K31" s="84"/>
      <c r="L31" s="84"/>
    </row>
    <row r="32" spans="1:12" x14ac:dyDescent="0.25">
      <c r="A32" s="42">
        <v>38</v>
      </c>
      <c r="B32" s="43" t="s">
        <v>36</v>
      </c>
      <c r="C32" s="45">
        <f>'AC3'!R57</f>
        <v>17.25</v>
      </c>
      <c r="D32" s="46">
        <f t="shared" si="2"/>
        <v>12</v>
      </c>
      <c r="F32" s="83" t="s">
        <v>73</v>
      </c>
      <c r="G32" s="84" t="s">
        <v>47</v>
      </c>
      <c r="H32" s="92">
        <v>57.75</v>
      </c>
      <c r="I32" s="92">
        <v>55.216666666666669</v>
      </c>
      <c r="J32" s="92">
        <v>51.45</v>
      </c>
      <c r="K32" s="92">
        <f t="shared" ref="K32" si="5">SUM(H32:J34)</f>
        <v>164.41666666666669</v>
      </c>
      <c r="L32" s="84">
        <f t="shared" ref="L32" si="6">_xlfn.RANK.EQ(K32,$K$26:$K$40,0)</f>
        <v>2</v>
      </c>
    </row>
    <row r="33" spans="1:12" x14ac:dyDescent="0.25">
      <c r="A33" s="42">
        <v>39</v>
      </c>
      <c r="B33" s="43" t="s">
        <v>37</v>
      </c>
      <c r="C33" s="45">
        <f>'AC3'!R58</f>
        <v>16.666666666666664</v>
      </c>
      <c r="D33" s="46">
        <f t="shared" si="2"/>
        <v>15</v>
      </c>
      <c r="F33" s="83"/>
      <c r="G33" s="84"/>
      <c r="H33" s="92"/>
      <c r="I33" s="92"/>
      <c r="J33" s="92"/>
      <c r="K33" s="84"/>
      <c r="L33" s="84"/>
    </row>
    <row r="34" spans="1:12" x14ac:dyDescent="0.25">
      <c r="A34" s="42">
        <v>40</v>
      </c>
      <c r="B34" s="43" t="s">
        <v>38</v>
      </c>
      <c r="C34" s="45">
        <f>'AC3'!R59</f>
        <v>19.733333333333334</v>
      </c>
      <c r="D34" s="46">
        <f t="shared" si="2"/>
        <v>6</v>
      </c>
      <c r="F34" s="83"/>
      <c r="G34" s="84"/>
      <c r="H34" s="92"/>
      <c r="I34" s="92"/>
      <c r="J34" s="92"/>
      <c r="K34" s="84"/>
      <c r="L34" s="84"/>
    </row>
    <row r="35" spans="1:12" x14ac:dyDescent="0.25">
      <c r="A35" s="42">
        <v>41</v>
      </c>
      <c r="B35" s="43" t="s">
        <v>39</v>
      </c>
      <c r="C35" s="45">
        <f>'AC3'!R60</f>
        <v>19.333333333333336</v>
      </c>
      <c r="D35" s="46">
        <f t="shared" si="2"/>
        <v>9</v>
      </c>
      <c r="F35" s="83" t="s">
        <v>74</v>
      </c>
      <c r="G35" s="84" t="s">
        <v>47</v>
      </c>
      <c r="H35" s="92">
        <v>52.783333333333331</v>
      </c>
      <c r="I35" s="92">
        <v>48.133333333333333</v>
      </c>
      <c r="J35" s="92">
        <v>46.85</v>
      </c>
      <c r="K35" s="92">
        <f t="shared" ref="K35" si="7">SUM(H35:J37)</f>
        <v>147.76666666666665</v>
      </c>
      <c r="L35" s="84">
        <f t="shared" ref="L35" si="8">_xlfn.RANK.EQ(K35,$K$26:$K$40,0)</f>
        <v>5</v>
      </c>
    </row>
    <row r="36" spans="1:12" x14ac:dyDescent="0.25">
      <c r="A36" s="42">
        <v>42</v>
      </c>
      <c r="B36" s="43" t="s">
        <v>40</v>
      </c>
      <c r="C36" s="45">
        <f>'AC3'!R61</f>
        <v>19.366666666666667</v>
      </c>
      <c r="D36" s="46">
        <f t="shared" si="2"/>
        <v>8</v>
      </c>
      <c r="F36" s="83"/>
      <c r="G36" s="84"/>
      <c r="H36" s="92"/>
      <c r="I36" s="92"/>
      <c r="J36" s="92"/>
      <c r="K36" s="84"/>
      <c r="L36" s="84"/>
    </row>
    <row r="37" spans="1:12" x14ac:dyDescent="0.25">
      <c r="A37" s="42">
        <v>43</v>
      </c>
      <c r="B37" s="43" t="s">
        <v>32</v>
      </c>
      <c r="C37" s="45">
        <f>'AC3'!R62</f>
        <v>20.183333333333334</v>
      </c>
      <c r="D37" s="46">
        <f t="shared" si="2"/>
        <v>5</v>
      </c>
      <c r="F37" s="83"/>
      <c r="G37" s="84"/>
      <c r="H37" s="92"/>
      <c r="I37" s="92"/>
      <c r="J37" s="92"/>
      <c r="K37" s="84"/>
      <c r="L37" s="84"/>
    </row>
    <row r="38" spans="1:12" ht="15" customHeight="1" x14ac:dyDescent="0.25">
      <c r="A38" s="42">
        <v>44</v>
      </c>
      <c r="B38" s="43" t="s">
        <v>33</v>
      </c>
      <c r="C38" s="45">
        <f>'AC3'!R63</f>
        <v>18.850000000000001</v>
      </c>
      <c r="D38" s="46">
        <f t="shared" si="2"/>
        <v>10</v>
      </c>
      <c r="F38" s="83" t="s">
        <v>75</v>
      </c>
      <c r="G38" s="84" t="s">
        <v>46</v>
      </c>
      <c r="H38" s="92">
        <v>51.06666666666667</v>
      </c>
      <c r="I38" s="92">
        <v>50.233333333333334</v>
      </c>
      <c r="J38" s="92">
        <v>49.500000000000007</v>
      </c>
      <c r="K38" s="92">
        <f t="shared" ref="K38" si="9">SUM(H38:J40)</f>
        <v>150.80000000000001</v>
      </c>
      <c r="L38" s="84">
        <f t="shared" ref="L38" si="10">_xlfn.RANK.EQ(K38,$K$26:$K$40,0)</f>
        <v>4</v>
      </c>
    </row>
    <row r="39" spans="1:12" x14ac:dyDescent="0.25">
      <c r="A39" s="42">
        <v>45</v>
      </c>
      <c r="B39" s="43" t="s">
        <v>34</v>
      </c>
      <c r="C39" s="45">
        <f>'AC3'!R64</f>
        <v>20.200000000000003</v>
      </c>
      <c r="D39" s="46">
        <f t="shared" si="2"/>
        <v>4</v>
      </c>
      <c r="F39" s="83"/>
      <c r="G39" s="84"/>
      <c r="H39" s="92"/>
      <c r="I39" s="92"/>
      <c r="J39" s="92"/>
      <c r="K39" s="84"/>
      <c r="L39" s="84"/>
    </row>
    <row r="40" spans="1:12" x14ac:dyDescent="0.25">
      <c r="A40" s="65" t="s">
        <v>21</v>
      </c>
      <c r="B40" s="65"/>
      <c r="C40" s="33" t="s">
        <v>42</v>
      </c>
      <c r="D40" s="33" t="s">
        <v>43</v>
      </c>
      <c r="F40" s="83"/>
      <c r="G40" s="84"/>
      <c r="H40" s="92"/>
      <c r="I40" s="92"/>
      <c r="J40" s="92"/>
      <c r="K40" s="84"/>
      <c r="L40" s="84"/>
    </row>
    <row r="41" spans="1:12" ht="15" customHeight="1" x14ac:dyDescent="0.25">
      <c r="A41" s="42">
        <v>19</v>
      </c>
      <c r="B41" s="43" t="s">
        <v>28</v>
      </c>
      <c r="C41" s="45">
        <f>'AC3'!R30</f>
        <v>17.033333333333331</v>
      </c>
      <c r="D41" s="46">
        <v>8</v>
      </c>
    </row>
    <row r="42" spans="1:12" x14ac:dyDescent="0.25">
      <c r="A42" s="42">
        <v>20</v>
      </c>
      <c r="B42" s="43" t="s">
        <v>29</v>
      </c>
      <c r="C42" s="45">
        <f>'AC3'!R31</f>
        <v>18.516666666666666</v>
      </c>
      <c r="D42" s="46">
        <v>2</v>
      </c>
    </row>
    <row r="43" spans="1:12" x14ac:dyDescent="0.25">
      <c r="A43" s="42">
        <v>21</v>
      </c>
      <c r="B43" s="43" t="s">
        <v>30</v>
      </c>
      <c r="C43" s="45">
        <f>'AC3'!R32</f>
        <v>18.116666666666667</v>
      </c>
      <c r="D43" s="46">
        <v>4</v>
      </c>
    </row>
    <row r="44" spans="1:12" x14ac:dyDescent="0.25">
      <c r="A44" s="42">
        <v>22</v>
      </c>
      <c r="B44" s="43" t="s">
        <v>22</v>
      </c>
      <c r="C44" s="45">
        <f>'AC3'!R33</f>
        <v>16.25</v>
      </c>
      <c r="D44" s="46">
        <v>11</v>
      </c>
      <c r="E44" s="57"/>
    </row>
    <row r="45" spans="1:12" x14ac:dyDescent="0.25">
      <c r="A45" s="42">
        <v>23</v>
      </c>
      <c r="B45" s="43" t="s">
        <v>23</v>
      </c>
      <c r="C45" s="45">
        <f>'AC3'!R34</f>
        <v>17.216666666666669</v>
      </c>
      <c r="D45" s="46">
        <v>6</v>
      </c>
    </row>
    <row r="46" spans="1:12" x14ac:dyDescent="0.25">
      <c r="A46" s="42">
        <v>24</v>
      </c>
      <c r="B46" s="43" t="s">
        <v>24</v>
      </c>
      <c r="C46" s="45">
        <f>'AC3'!R35</f>
        <v>17.483333333333334</v>
      </c>
      <c r="D46" s="99" t="s">
        <v>139</v>
      </c>
    </row>
    <row r="47" spans="1:12" x14ac:dyDescent="0.25">
      <c r="A47" s="42">
        <v>25</v>
      </c>
      <c r="B47" s="43" t="s">
        <v>25</v>
      </c>
      <c r="C47" s="45">
        <f>'AC3'!R36</f>
        <v>16.583333333333336</v>
      </c>
      <c r="D47" s="46">
        <v>10</v>
      </c>
    </row>
    <row r="48" spans="1:12" x14ac:dyDescent="0.25">
      <c r="A48" s="42">
        <v>26</v>
      </c>
      <c r="B48" s="43" t="s">
        <v>26</v>
      </c>
      <c r="C48" s="45">
        <f>'AC3'!R37</f>
        <v>15.06666666666667</v>
      </c>
      <c r="D48" s="46">
        <v>13</v>
      </c>
    </row>
    <row r="49" spans="1:4" x14ac:dyDescent="0.25">
      <c r="A49" s="42">
        <v>27</v>
      </c>
      <c r="B49" s="43" t="s">
        <v>27</v>
      </c>
      <c r="C49" s="45">
        <f>'AC3'!R38</f>
        <v>16.716666666666669</v>
      </c>
      <c r="D49" s="46">
        <v>9</v>
      </c>
    </row>
    <row r="50" spans="1:4" x14ac:dyDescent="0.25">
      <c r="A50" s="42">
        <v>46</v>
      </c>
      <c r="B50" s="43" t="s">
        <v>38</v>
      </c>
      <c r="C50" s="45">
        <f>'AC3'!R69</f>
        <v>17.066666666666666</v>
      </c>
      <c r="D50" s="46">
        <v>7</v>
      </c>
    </row>
    <row r="51" spans="1:4" x14ac:dyDescent="0.25">
      <c r="A51" s="42">
        <v>47</v>
      </c>
      <c r="B51" s="43" t="s">
        <v>39</v>
      </c>
      <c r="C51" s="45">
        <f>'AC3'!R70</f>
        <v>12.350000000000001</v>
      </c>
      <c r="D51" s="46">
        <v>17</v>
      </c>
    </row>
    <row r="52" spans="1:4" x14ac:dyDescent="0.25">
      <c r="A52" s="42">
        <v>48</v>
      </c>
      <c r="B52" s="43" t="s">
        <v>40</v>
      </c>
      <c r="C52" s="45">
        <f>'AC3'!R71</f>
        <v>17.483333333333334</v>
      </c>
      <c r="D52" s="46" t="s">
        <v>139</v>
      </c>
    </row>
    <row r="53" spans="1:4" x14ac:dyDescent="0.25">
      <c r="A53" s="42">
        <v>49</v>
      </c>
      <c r="B53" s="43" t="s">
        <v>32</v>
      </c>
      <c r="C53" s="45">
        <f>'AC3'!R72</f>
        <v>16.083333333333329</v>
      </c>
      <c r="D53" s="46">
        <v>12</v>
      </c>
    </row>
    <row r="54" spans="1:4" x14ac:dyDescent="0.25">
      <c r="A54" s="42">
        <v>50</v>
      </c>
      <c r="B54" s="43" t="s">
        <v>33</v>
      </c>
      <c r="C54" s="45">
        <f>'AC3'!R73</f>
        <v>13.649999999999999</v>
      </c>
      <c r="D54" s="46">
        <v>14</v>
      </c>
    </row>
    <row r="55" spans="1:4" x14ac:dyDescent="0.25">
      <c r="A55" s="42">
        <v>51</v>
      </c>
      <c r="B55" s="43" t="s">
        <v>34</v>
      </c>
      <c r="C55" s="45">
        <f>'AC3'!R74</f>
        <v>18.399999999999999</v>
      </c>
      <c r="D55" s="46">
        <v>3</v>
      </c>
    </row>
    <row r="56" spans="1:4" x14ac:dyDescent="0.25">
      <c r="A56" s="42">
        <v>52</v>
      </c>
      <c r="B56" s="43" t="s">
        <v>35</v>
      </c>
      <c r="C56" s="45">
        <f>'AC3'!R75</f>
        <v>20.033333333333335</v>
      </c>
      <c r="D56" s="46">
        <v>1</v>
      </c>
    </row>
    <row r="57" spans="1:4" x14ac:dyDescent="0.25">
      <c r="A57" s="42">
        <v>53</v>
      </c>
      <c r="B57" s="43" t="s">
        <v>36</v>
      </c>
      <c r="C57" s="45">
        <f>'AC3'!R76</f>
        <v>13.25</v>
      </c>
      <c r="D57" s="46">
        <v>15</v>
      </c>
    </row>
    <row r="58" spans="1:4" x14ac:dyDescent="0.25">
      <c r="A58" s="42">
        <v>54</v>
      </c>
      <c r="B58" s="43" t="s">
        <v>37</v>
      </c>
      <c r="C58" s="45">
        <f>'AC3'!R77</f>
        <v>12.45</v>
      </c>
      <c r="D58" s="46">
        <v>16</v>
      </c>
    </row>
  </sheetData>
  <mergeCells count="55">
    <mergeCell ref="K35:K37"/>
    <mergeCell ref="L35:L37"/>
    <mergeCell ref="F38:F40"/>
    <mergeCell ref="G38:G40"/>
    <mergeCell ref="H38:H40"/>
    <mergeCell ref="I38:I40"/>
    <mergeCell ref="J38:J40"/>
    <mergeCell ref="K38:K40"/>
    <mergeCell ref="L38:L40"/>
    <mergeCell ref="F35:F37"/>
    <mergeCell ref="G35:G37"/>
    <mergeCell ref="H35:H37"/>
    <mergeCell ref="I35:I37"/>
    <mergeCell ref="J35:J37"/>
    <mergeCell ref="H32:H34"/>
    <mergeCell ref="I32:I34"/>
    <mergeCell ref="J32:J34"/>
    <mergeCell ref="K32:K34"/>
    <mergeCell ref="L32:L34"/>
    <mergeCell ref="A21:B21"/>
    <mergeCell ref="A40:B40"/>
    <mergeCell ref="F32:F34"/>
    <mergeCell ref="G32:G34"/>
    <mergeCell ref="L26:L28"/>
    <mergeCell ref="F29:F31"/>
    <mergeCell ref="G29:G31"/>
    <mergeCell ref="H29:H31"/>
    <mergeCell ref="I29:I31"/>
    <mergeCell ref="J29:J31"/>
    <mergeCell ref="K29:K31"/>
    <mergeCell ref="L29:L31"/>
    <mergeCell ref="F26:F28"/>
    <mergeCell ref="G26:G28"/>
    <mergeCell ref="H26:H28"/>
    <mergeCell ref="I26:I28"/>
    <mergeCell ref="J26:J28"/>
    <mergeCell ref="K26:K28"/>
    <mergeCell ref="F23:L23"/>
    <mergeCell ref="F24:G24"/>
    <mergeCell ref="H24:H25"/>
    <mergeCell ref="I24:I25"/>
    <mergeCell ref="J24:J25"/>
    <mergeCell ref="K24:K25"/>
    <mergeCell ref="L24:L25"/>
    <mergeCell ref="F25:G25"/>
    <mergeCell ref="A1:D1"/>
    <mergeCell ref="F1:L1"/>
    <mergeCell ref="A2:B2"/>
    <mergeCell ref="F2:G2"/>
    <mergeCell ref="H2:H3"/>
    <mergeCell ref="I2:I3"/>
    <mergeCell ref="J2:J3"/>
    <mergeCell ref="K2:K3"/>
    <mergeCell ref="L2:L3"/>
    <mergeCell ref="F3:G3"/>
  </mergeCells>
  <conditionalFormatting sqref="C3:C20">
    <cfRule type="duplicateValues" dxfId="7" priority="16"/>
  </conditionalFormatting>
  <conditionalFormatting sqref="C22:C39">
    <cfRule type="duplicateValues" dxfId="6" priority="15"/>
  </conditionalFormatting>
  <conditionalFormatting sqref="C41:C58">
    <cfRule type="duplicateValues" dxfId="5" priority="14"/>
  </conditionalFormatting>
  <conditionalFormatting sqref="K4:K21">
    <cfRule type="duplicateValues" dxfId="4" priority="12"/>
  </conditionalFormatting>
  <pageMargins left="0.7" right="0.7" top="0.75" bottom="0.75" header="0.3" footer="0.3"/>
  <pageSetup paperSize="9" orientation="portrait" horizontalDpi="200" verticalDpi="20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84F56-4893-44DD-9F51-625657632818}">
  <sheetPr>
    <tabColor rgb="FFCC99FF"/>
  </sheetPr>
  <dimension ref="A1:S50"/>
  <sheetViews>
    <sheetView topLeftCell="A13" workbookViewId="0">
      <selection activeCell="F14" sqref="F14:J15"/>
    </sheetView>
  </sheetViews>
  <sheetFormatPr baseColWidth="10" defaultRowHeight="15" x14ac:dyDescent="0.25"/>
  <cols>
    <col min="1" max="1" width="3.140625" bestFit="1" customWidth="1"/>
    <col min="2" max="2" width="28.28515625" bestFit="1" customWidth="1"/>
    <col min="3" max="4" width="8.7109375" style="31" customWidth="1"/>
    <col min="5" max="5" width="10.7109375" customWidth="1"/>
    <col min="6" max="9" width="8.7109375" style="31" customWidth="1"/>
    <col min="10" max="10" width="10.7109375" customWidth="1"/>
    <col min="11" max="11" width="10.7109375" style="32" customWidth="1"/>
    <col min="12" max="14" width="8.7109375" style="31" customWidth="1"/>
    <col min="15" max="16" width="10.7109375" customWidth="1"/>
  </cols>
  <sheetData>
    <row r="1" spans="1:19" x14ac:dyDescent="0.25">
      <c r="A1" s="62" t="s">
        <v>83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x14ac:dyDescent="0.25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19" ht="60" x14ac:dyDescent="0.25">
      <c r="A3" s="1" t="s">
        <v>1</v>
      </c>
      <c r="B3" s="1" t="s">
        <v>2</v>
      </c>
      <c r="C3" s="2" t="s">
        <v>3</v>
      </c>
      <c r="D3" s="3" t="s">
        <v>4</v>
      </c>
      <c r="E3" s="4" t="s">
        <v>5</v>
      </c>
      <c r="F3" s="5" t="s">
        <v>6</v>
      </c>
      <c r="G3" s="6" t="s">
        <v>7</v>
      </c>
      <c r="H3" s="50" t="s">
        <v>8</v>
      </c>
      <c r="I3" s="7" t="s">
        <v>111</v>
      </c>
      <c r="J3" s="4" t="s">
        <v>9</v>
      </c>
      <c r="K3" s="8" t="s">
        <v>10</v>
      </c>
      <c r="L3" s="9" t="s">
        <v>11</v>
      </c>
      <c r="M3" s="10" t="s">
        <v>12</v>
      </c>
      <c r="N3" s="11" t="s">
        <v>13</v>
      </c>
      <c r="O3" s="4" t="s">
        <v>14</v>
      </c>
      <c r="P3" s="4" t="s">
        <v>15</v>
      </c>
      <c r="Q3" s="12" t="s">
        <v>16</v>
      </c>
      <c r="R3" s="13" t="s">
        <v>17</v>
      </c>
      <c r="S3" s="12" t="s">
        <v>18</v>
      </c>
    </row>
    <row r="4" spans="1:19" s="30" customFormat="1" x14ac:dyDescent="0.25">
      <c r="A4" s="14">
        <v>1</v>
      </c>
      <c r="B4" s="15" t="s">
        <v>76</v>
      </c>
      <c r="C4" s="16">
        <v>3.3</v>
      </c>
      <c r="D4" s="17">
        <v>0.7</v>
      </c>
      <c r="E4" s="18">
        <f t="shared" ref="E4:E6" si="0">SUM(C4:D4)</f>
        <v>4</v>
      </c>
      <c r="F4" s="19">
        <v>4.2</v>
      </c>
      <c r="G4" s="20">
        <v>4.0999999999999996</v>
      </c>
      <c r="H4" s="51">
        <v>2.9</v>
      </c>
      <c r="I4" s="21">
        <v>3.5</v>
      </c>
      <c r="J4" s="22">
        <f t="shared" ref="J4" si="1">((SUM(F4:I4)-MAX(F4:I4)-MIN(F4:I4))/2)</f>
        <v>3.8</v>
      </c>
      <c r="K4" s="23">
        <f t="shared" ref="K4:K10" si="2">(10-J4)</f>
        <v>6.2</v>
      </c>
      <c r="L4" s="24">
        <v>4.0999999999999996</v>
      </c>
      <c r="M4" s="25">
        <v>3.6</v>
      </c>
      <c r="N4" s="26">
        <v>3.7</v>
      </c>
      <c r="O4" s="22">
        <f t="shared" ref="O4:O10" si="3">AVERAGE(L4:N4)</f>
        <v>3.7999999999999994</v>
      </c>
      <c r="P4" s="22">
        <f>10-O4</f>
        <v>6.2000000000000011</v>
      </c>
      <c r="Q4" s="27">
        <v>0</v>
      </c>
      <c r="R4" s="28">
        <f t="shared" ref="R4:R10" si="4">E4+K4+P4-Q4</f>
        <v>16.399999999999999</v>
      </c>
      <c r="S4" s="29">
        <f>_xlfn.RANK.EQ(R4,$R$4:$R$10,0)</f>
        <v>7</v>
      </c>
    </row>
    <row r="5" spans="1:19" s="30" customFormat="1" x14ac:dyDescent="0.25">
      <c r="A5" s="14">
        <v>2</v>
      </c>
      <c r="B5" s="15" t="s">
        <v>77</v>
      </c>
      <c r="C5" s="16">
        <v>6.3</v>
      </c>
      <c r="D5" s="17">
        <v>2.7</v>
      </c>
      <c r="E5" s="18">
        <f t="shared" si="0"/>
        <v>9</v>
      </c>
      <c r="F5" s="19">
        <v>3.1</v>
      </c>
      <c r="G5" s="20">
        <v>2.9</v>
      </c>
      <c r="H5" s="51">
        <v>2.4</v>
      </c>
      <c r="I5" s="21">
        <v>2.5</v>
      </c>
      <c r="J5" s="22">
        <f t="shared" ref="J5:J10" si="5">((SUM(F5:I5)-MAX(F5:I5)-MIN(F5:I5))/2)</f>
        <v>2.7</v>
      </c>
      <c r="K5" s="23">
        <f t="shared" si="2"/>
        <v>7.3</v>
      </c>
      <c r="L5" s="24">
        <v>2.2999999999999998</v>
      </c>
      <c r="M5" s="25">
        <v>2.4</v>
      </c>
      <c r="N5" s="26">
        <v>3</v>
      </c>
      <c r="O5" s="22">
        <f t="shared" si="3"/>
        <v>2.5666666666666664</v>
      </c>
      <c r="P5" s="22">
        <f t="shared" ref="P5:P10" si="6">10-O5</f>
        <v>7.4333333333333336</v>
      </c>
      <c r="Q5" s="27">
        <v>0</v>
      </c>
      <c r="R5" s="28">
        <f t="shared" si="4"/>
        <v>23.733333333333334</v>
      </c>
      <c r="S5" s="29">
        <f t="shared" ref="S5:S10" si="7">_xlfn.RANK.EQ(R5,$R$4:$R$10,0)</f>
        <v>3</v>
      </c>
    </row>
    <row r="6" spans="1:19" s="30" customFormat="1" x14ac:dyDescent="0.25">
      <c r="A6" s="14">
        <v>3</v>
      </c>
      <c r="B6" s="15" t="s">
        <v>78</v>
      </c>
      <c r="C6" s="16">
        <v>5.8</v>
      </c>
      <c r="D6" s="17">
        <v>2.6</v>
      </c>
      <c r="E6" s="18">
        <f t="shared" si="0"/>
        <v>8.4</v>
      </c>
      <c r="F6" s="19">
        <v>3.7</v>
      </c>
      <c r="G6" s="20">
        <v>2.8</v>
      </c>
      <c r="H6" s="51">
        <v>3.1</v>
      </c>
      <c r="I6" s="21">
        <v>2.4</v>
      </c>
      <c r="J6" s="22">
        <f t="shared" si="5"/>
        <v>2.95</v>
      </c>
      <c r="K6" s="23">
        <f t="shared" si="2"/>
        <v>7.05</v>
      </c>
      <c r="L6" s="24">
        <v>3.3</v>
      </c>
      <c r="M6" s="25">
        <v>3.4</v>
      </c>
      <c r="N6" s="26">
        <v>3.2</v>
      </c>
      <c r="O6" s="22">
        <f t="shared" si="3"/>
        <v>3.2999999999999994</v>
      </c>
      <c r="P6" s="22">
        <f t="shared" si="6"/>
        <v>6.7000000000000011</v>
      </c>
      <c r="Q6" s="27">
        <v>0</v>
      </c>
      <c r="R6" s="28">
        <f t="shared" si="4"/>
        <v>22.15</v>
      </c>
      <c r="S6" s="29">
        <f t="shared" si="7"/>
        <v>4</v>
      </c>
    </row>
    <row r="7" spans="1:19" x14ac:dyDescent="0.25">
      <c r="A7" s="14">
        <v>4</v>
      </c>
      <c r="B7" s="15" t="s">
        <v>79</v>
      </c>
      <c r="C7" s="16">
        <v>7.3</v>
      </c>
      <c r="D7" s="17">
        <v>5</v>
      </c>
      <c r="E7" s="18">
        <f t="shared" ref="E7:E10" si="8">SUM(C7:D7)</f>
        <v>12.3</v>
      </c>
      <c r="F7" s="19">
        <v>3</v>
      </c>
      <c r="G7" s="20">
        <v>1.4</v>
      </c>
      <c r="H7" s="51">
        <v>2.1</v>
      </c>
      <c r="I7" s="21">
        <v>2.2999999999999998</v>
      </c>
      <c r="J7" s="22">
        <f t="shared" si="5"/>
        <v>2.2000000000000002</v>
      </c>
      <c r="K7" s="23">
        <f t="shared" si="2"/>
        <v>7.8</v>
      </c>
      <c r="L7" s="24">
        <v>3.8</v>
      </c>
      <c r="M7" s="25">
        <v>3.3</v>
      </c>
      <c r="N7" s="26">
        <v>3.4</v>
      </c>
      <c r="O7" s="22">
        <f t="shared" si="3"/>
        <v>3.5</v>
      </c>
      <c r="P7" s="22">
        <f t="shared" si="6"/>
        <v>6.5</v>
      </c>
      <c r="Q7" s="27">
        <v>0</v>
      </c>
      <c r="R7" s="28">
        <f t="shared" si="4"/>
        <v>26.6</v>
      </c>
      <c r="S7" s="29">
        <f t="shared" si="7"/>
        <v>2</v>
      </c>
    </row>
    <row r="8" spans="1:19" x14ac:dyDescent="0.25">
      <c r="A8" s="14">
        <v>5</v>
      </c>
      <c r="B8" s="15" t="s">
        <v>80</v>
      </c>
      <c r="C8" s="16">
        <v>4</v>
      </c>
      <c r="D8" s="17">
        <v>2</v>
      </c>
      <c r="E8" s="18">
        <f t="shared" si="8"/>
        <v>6</v>
      </c>
      <c r="F8" s="19">
        <v>4</v>
      </c>
      <c r="G8" s="20">
        <v>3.9</v>
      </c>
      <c r="H8" s="51">
        <v>3.6</v>
      </c>
      <c r="I8" s="21">
        <v>3.7</v>
      </c>
      <c r="J8" s="22">
        <f t="shared" si="5"/>
        <v>3.8</v>
      </c>
      <c r="K8" s="23">
        <f t="shared" si="2"/>
        <v>6.2</v>
      </c>
      <c r="L8" s="24">
        <v>4.4000000000000004</v>
      </c>
      <c r="M8" s="25">
        <v>4.0999999999999996</v>
      </c>
      <c r="N8" s="26">
        <v>4</v>
      </c>
      <c r="O8" s="22">
        <f t="shared" si="3"/>
        <v>4.166666666666667</v>
      </c>
      <c r="P8" s="22">
        <f t="shared" si="6"/>
        <v>5.833333333333333</v>
      </c>
      <c r="Q8" s="27">
        <v>0</v>
      </c>
      <c r="R8" s="28">
        <f t="shared" si="4"/>
        <v>18.033333333333331</v>
      </c>
      <c r="S8" s="29">
        <f t="shared" si="7"/>
        <v>5</v>
      </c>
    </row>
    <row r="9" spans="1:19" x14ac:dyDescent="0.25">
      <c r="A9" s="14">
        <v>6</v>
      </c>
      <c r="B9" s="15" t="s">
        <v>81</v>
      </c>
      <c r="C9" s="16">
        <v>4.2</v>
      </c>
      <c r="D9" s="17">
        <v>2.2999999999999998</v>
      </c>
      <c r="E9" s="18">
        <f t="shared" si="8"/>
        <v>6.5</v>
      </c>
      <c r="F9" s="19">
        <v>4</v>
      </c>
      <c r="G9" s="20">
        <v>3.6</v>
      </c>
      <c r="H9" s="51">
        <v>3.7</v>
      </c>
      <c r="I9" s="21">
        <v>3.5</v>
      </c>
      <c r="J9" s="22">
        <f t="shared" si="5"/>
        <v>3.6500000000000004</v>
      </c>
      <c r="K9" s="23">
        <f t="shared" si="2"/>
        <v>6.35</v>
      </c>
      <c r="L9" s="24">
        <v>5.5</v>
      </c>
      <c r="M9" s="25">
        <v>4.9000000000000004</v>
      </c>
      <c r="N9" s="26">
        <v>5.5</v>
      </c>
      <c r="O9" s="22">
        <f t="shared" si="3"/>
        <v>5.3</v>
      </c>
      <c r="P9" s="22">
        <f t="shared" si="6"/>
        <v>4.7</v>
      </c>
      <c r="Q9" s="27">
        <v>0</v>
      </c>
      <c r="R9" s="28">
        <f t="shared" si="4"/>
        <v>17.55</v>
      </c>
      <c r="S9" s="29">
        <f t="shared" si="7"/>
        <v>6</v>
      </c>
    </row>
    <row r="10" spans="1:19" x14ac:dyDescent="0.25">
      <c r="A10" s="14">
        <v>7</v>
      </c>
      <c r="B10" s="15" t="s">
        <v>82</v>
      </c>
      <c r="C10" s="16">
        <v>8.6999999999999993</v>
      </c>
      <c r="D10" s="17">
        <v>4.2</v>
      </c>
      <c r="E10" s="18">
        <f t="shared" si="8"/>
        <v>12.899999999999999</v>
      </c>
      <c r="F10" s="19">
        <v>1.8</v>
      </c>
      <c r="G10" s="20">
        <v>1.5</v>
      </c>
      <c r="H10" s="51">
        <v>1.5</v>
      </c>
      <c r="I10" s="21">
        <v>2.1</v>
      </c>
      <c r="J10" s="22">
        <f t="shared" si="5"/>
        <v>1.6500000000000004</v>
      </c>
      <c r="K10" s="23">
        <f t="shared" si="2"/>
        <v>8.35</v>
      </c>
      <c r="L10" s="24">
        <v>1.9</v>
      </c>
      <c r="M10" s="25">
        <v>1.4</v>
      </c>
      <c r="N10" s="26">
        <v>1.6</v>
      </c>
      <c r="O10" s="22">
        <f t="shared" si="3"/>
        <v>1.6333333333333335</v>
      </c>
      <c r="P10" s="22">
        <f t="shared" si="6"/>
        <v>8.3666666666666671</v>
      </c>
      <c r="Q10" s="27">
        <v>0</v>
      </c>
      <c r="R10" s="28">
        <f t="shared" si="4"/>
        <v>29.616666666666667</v>
      </c>
      <c r="S10" s="29">
        <f t="shared" si="7"/>
        <v>1</v>
      </c>
    </row>
    <row r="12" spans="1:19" x14ac:dyDescent="0.25">
      <c r="A12" s="62" t="s">
        <v>83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</row>
    <row r="13" spans="1:19" x14ac:dyDescent="0.25">
      <c r="A13" s="63" t="s">
        <v>20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</row>
    <row r="14" spans="1:19" ht="60" x14ac:dyDescent="0.25">
      <c r="A14" s="1" t="s">
        <v>1</v>
      </c>
      <c r="B14" s="1" t="s">
        <v>2</v>
      </c>
      <c r="C14" s="2" t="s">
        <v>3</v>
      </c>
      <c r="D14" s="3" t="s">
        <v>4</v>
      </c>
      <c r="E14" s="4" t="s">
        <v>5</v>
      </c>
      <c r="F14" s="5" t="s">
        <v>6</v>
      </c>
      <c r="G14" s="6" t="s">
        <v>7</v>
      </c>
      <c r="H14" s="50" t="s">
        <v>8</v>
      </c>
      <c r="I14" s="7" t="s">
        <v>111</v>
      </c>
      <c r="J14" s="4" t="s">
        <v>9</v>
      </c>
      <c r="K14" s="8" t="s">
        <v>10</v>
      </c>
      <c r="L14" s="9" t="s">
        <v>11</v>
      </c>
      <c r="M14" s="10" t="s">
        <v>12</v>
      </c>
      <c r="N14" s="11" t="s">
        <v>13</v>
      </c>
      <c r="O14" s="4" t="s">
        <v>14</v>
      </c>
      <c r="P14" s="4" t="s">
        <v>15</v>
      </c>
      <c r="Q14" s="12" t="s">
        <v>16</v>
      </c>
      <c r="R14" s="13" t="s">
        <v>17</v>
      </c>
      <c r="S14" s="12" t="s">
        <v>18</v>
      </c>
    </row>
    <row r="15" spans="1:19" x14ac:dyDescent="0.25">
      <c r="A15" s="14">
        <v>8</v>
      </c>
      <c r="B15" s="15" t="s">
        <v>78</v>
      </c>
      <c r="C15" s="16">
        <v>6.6</v>
      </c>
      <c r="D15" s="17">
        <v>3</v>
      </c>
      <c r="E15" s="18">
        <f t="shared" ref="E15:E17" si="9">SUM(C15:D15)</f>
        <v>9.6</v>
      </c>
      <c r="F15" s="19">
        <v>3.4</v>
      </c>
      <c r="G15" s="20">
        <v>3</v>
      </c>
      <c r="H15" s="51">
        <v>2.7</v>
      </c>
      <c r="I15" s="21">
        <v>2.6</v>
      </c>
      <c r="J15" s="22">
        <f t="shared" ref="J15:J21" si="10">((SUM(F15:I15)-MAX(F15:I15)-MIN(F15:I15))/2)</f>
        <v>2.8500000000000005</v>
      </c>
      <c r="K15" s="23">
        <f t="shared" ref="K15:K21" si="11">(10-J15)</f>
        <v>7.1499999999999995</v>
      </c>
      <c r="L15" s="24">
        <v>3.6</v>
      </c>
      <c r="M15" s="25">
        <v>3.4</v>
      </c>
      <c r="N15" s="26">
        <v>3.7</v>
      </c>
      <c r="O15" s="22">
        <f t="shared" ref="O15:O21" si="12">AVERAGE(L15:N15)</f>
        <v>3.5666666666666664</v>
      </c>
      <c r="P15" s="22">
        <f>10-O15</f>
        <v>6.4333333333333336</v>
      </c>
      <c r="Q15" s="27">
        <v>0</v>
      </c>
      <c r="R15" s="28">
        <f t="shared" ref="R15:R21" si="13">E15+K15+P15-Q15</f>
        <v>23.183333333333334</v>
      </c>
      <c r="S15" s="29" t="e">
        <f>_xlfn.RANK.EQ(R15,$R$4:$R$6,0)</f>
        <v>#N/A</v>
      </c>
    </row>
    <row r="16" spans="1:19" x14ac:dyDescent="0.25">
      <c r="A16" s="14">
        <v>9</v>
      </c>
      <c r="B16" s="15" t="s">
        <v>79</v>
      </c>
      <c r="C16" s="16">
        <v>8.3000000000000007</v>
      </c>
      <c r="D16" s="17">
        <v>5.4</v>
      </c>
      <c r="E16" s="18">
        <f t="shared" si="9"/>
        <v>13.700000000000001</v>
      </c>
      <c r="F16" s="19">
        <v>2.2999999999999998</v>
      </c>
      <c r="G16" s="20">
        <v>1.5</v>
      </c>
      <c r="H16" s="51">
        <v>1.6</v>
      </c>
      <c r="I16" s="21">
        <v>1.9</v>
      </c>
      <c r="J16" s="22">
        <f t="shared" si="10"/>
        <v>1.7500000000000004</v>
      </c>
      <c r="K16" s="23">
        <f t="shared" si="11"/>
        <v>8.25</v>
      </c>
      <c r="L16" s="24">
        <v>2.5</v>
      </c>
      <c r="M16" s="25">
        <v>2</v>
      </c>
      <c r="N16" s="26">
        <v>2.2000000000000002</v>
      </c>
      <c r="O16" s="22">
        <f t="shared" si="12"/>
        <v>2.2333333333333334</v>
      </c>
      <c r="P16" s="22">
        <f t="shared" ref="P16:P21" si="14">10-O16</f>
        <v>7.7666666666666666</v>
      </c>
      <c r="Q16" s="27">
        <v>0</v>
      </c>
      <c r="R16" s="28">
        <f t="shared" si="13"/>
        <v>29.716666666666669</v>
      </c>
      <c r="S16" s="29" t="e">
        <f>_xlfn.RANK.EQ(R16,$R$4:$R$6,0)</f>
        <v>#N/A</v>
      </c>
    </row>
    <row r="17" spans="1:19" x14ac:dyDescent="0.25">
      <c r="A17" s="14">
        <v>10</v>
      </c>
      <c r="B17" s="15" t="s">
        <v>80</v>
      </c>
      <c r="C17" s="16">
        <v>4.7</v>
      </c>
      <c r="D17" s="17">
        <v>3.8</v>
      </c>
      <c r="E17" s="18">
        <f t="shared" si="9"/>
        <v>8.5</v>
      </c>
      <c r="F17" s="19">
        <v>3.6</v>
      </c>
      <c r="G17" s="20">
        <v>2.4</v>
      </c>
      <c r="H17" s="51">
        <v>3.5</v>
      </c>
      <c r="I17" s="21">
        <v>3.6</v>
      </c>
      <c r="J17" s="22">
        <f t="shared" si="10"/>
        <v>3.55</v>
      </c>
      <c r="K17" s="23">
        <f t="shared" si="11"/>
        <v>6.45</v>
      </c>
      <c r="L17" s="24">
        <v>2.9</v>
      </c>
      <c r="M17" s="25">
        <v>3.2</v>
      </c>
      <c r="N17" s="26">
        <v>3.1</v>
      </c>
      <c r="O17" s="22">
        <f t="shared" si="12"/>
        <v>3.0666666666666664</v>
      </c>
      <c r="P17" s="22">
        <f t="shared" si="14"/>
        <v>6.9333333333333336</v>
      </c>
      <c r="Q17" s="27">
        <v>0</v>
      </c>
      <c r="R17" s="28">
        <f t="shared" si="13"/>
        <v>21.883333333333333</v>
      </c>
      <c r="S17" s="29" t="e">
        <f>_xlfn.RANK.EQ(R17,$R$4:$R$6,0)</f>
        <v>#N/A</v>
      </c>
    </row>
    <row r="18" spans="1:19" x14ac:dyDescent="0.25">
      <c r="A18" s="14">
        <v>11</v>
      </c>
      <c r="B18" s="15" t="s">
        <v>81</v>
      </c>
      <c r="C18" s="16">
        <v>6.4</v>
      </c>
      <c r="D18" s="17">
        <v>3.7</v>
      </c>
      <c r="E18" s="18">
        <f t="shared" ref="E18:E21" si="15">SUM(C18:D18)</f>
        <v>10.100000000000001</v>
      </c>
      <c r="F18" s="19">
        <v>2.9</v>
      </c>
      <c r="G18" s="20">
        <v>2.2999999999999998</v>
      </c>
      <c r="H18" s="51">
        <v>2.1</v>
      </c>
      <c r="I18" s="21">
        <v>3.1</v>
      </c>
      <c r="J18" s="22">
        <f t="shared" si="10"/>
        <v>2.5999999999999996</v>
      </c>
      <c r="K18" s="23">
        <f t="shared" si="11"/>
        <v>7.4</v>
      </c>
      <c r="L18" s="24">
        <v>3</v>
      </c>
      <c r="M18" s="25">
        <v>3.6</v>
      </c>
      <c r="N18" s="26">
        <v>3.3</v>
      </c>
      <c r="O18" s="22">
        <f t="shared" si="12"/>
        <v>3.2999999999999994</v>
      </c>
      <c r="P18" s="22">
        <f t="shared" si="14"/>
        <v>6.7000000000000011</v>
      </c>
      <c r="Q18" s="27">
        <v>0</v>
      </c>
      <c r="R18" s="28">
        <f t="shared" si="13"/>
        <v>24.200000000000003</v>
      </c>
      <c r="S18" s="29" t="e">
        <f t="shared" ref="S18:S21" si="16">_xlfn.RANK.EQ(R18,$R$4:$R$6,0)</f>
        <v>#N/A</v>
      </c>
    </row>
    <row r="19" spans="1:19" x14ac:dyDescent="0.25">
      <c r="A19" s="14">
        <v>12</v>
      </c>
      <c r="B19" s="15" t="s">
        <v>82</v>
      </c>
      <c r="C19" s="16">
        <v>8.4</v>
      </c>
      <c r="D19" s="17">
        <v>5.9</v>
      </c>
      <c r="E19" s="18">
        <f t="shared" si="15"/>
        <v>14.3</v>
      </c>
      <c r="F19" s="19">
        <v>1.8</v>
      </c>
      <c r="G19" s="20">
        <v>1.5</v>
      </c>
      <c r="H19" s="51">
        <v>1.3</v>
      </c>
      <c r="I19" s="21">
        <v>1.6</v>
      </c>
      <c r="J19" s="22">
        <f t="shared" si="10"/>
        <v>1.5499999999999998</v>
      </c>
      <c r="K19" s="23">
        <f t="shared" si="11"/>
        <v>8.4499999999999993</v>
      </c>
      <c r="L19" s="24">
        <v>2.6</v>
      </c>
      <c r="M19" s="25">
        <v>2.6</v>
      </c>
      <c r="N19" s="26">
        <v>2.5</v>
      </c>
      <c r="O19" s="22">
        <f t="shared" si="12"/>
        <v>2.5666666666666669</v>
      </c>
      <c r="P19" s="22">
        <f t="shared" si="14"/>
        <v>7.4333333333333336</v>
      </c>
      <c r="Q19" s="27">
        <v>0</v>
      </c>
      <c r="R19" s="28">
        <f t="shared" si="13"/>
        <v>30.183333333333334</v>
      </c>
      <c r="S19" s="29" t="e">
        <f t="shared" si="16"/>
        <v>#N/A</v>
      </c>
    </row>
    <row r="20" spans="1:19" x14ac:dyDescent="0.25">
      <c r="A20" s="14">
        <v>13</v>
      </c>
      <c r="B20" s="15" t="s">
        <v>76</v>
      </c>
      <c r="C20" s="16">
        <v>3.7</v>
      </c>
      <c r="D20" s="17">
        <v>1.9</v>
      </c>
      <c r="E20" s="18">
        <f t="shared" si="15"/>
        <v>5.6</v>
      </c>
      <c r="F20" s="19">
        <v>3.3</v>
      </c>
      <c r="G20" s="20">
        <v>2.5</v>
      </c>
      <c r="H20" s="51">
        <v>3.2</v>
      </c>
      <c r="I20" s="21">
        <v>3.4</v>
      </c>
      <c r="J20" s="22">
        <f t="shared" si="10"/>
        <v>3.25</v>
      </c>
      <c r="K20" s="23">
        <f t="shared" si="11"/>
        <v>6.75</v>
      </c>
      <c r="L20" s="24">
        <v>2.9</v>
      </c>
      <c r="M20" s="25">
        <v>3.3</v>
      </c>
      <c r="N20" s="26">
        <v>3</v>
      </c>
      <c r="O20" s="22">
        <f t="shared" si="12"/>
        <v>3.0666666666666664</v>
      </c>
      <c r="P20" s="22">
        <f t="shared" si="14"/>
        <v>6.9333333333333336</v>
      </c>
      <c r="Q20" s="27">
        <v>0</v>
      </c>
      <c r="R20" s="28">
        <f t="shared" si="13"/>
        <v>19.283333333333331</v>
      </c>
      <c r="S20" s="29" t="e">
        <f t="shared" si="16"/>
        <v>#N/A</v>
      </c>
    </row>
    <row r="21" spans="1:19" x14ac:dyDescent="0.25">
      <c r="A21" s="14">
        <v>14</v>
      </c>
      <c r="B21" s="15" t="s">
        <v>77</v>
      </c>
      <c r="C21" s="16">
        <v>7.3</v>
      </c>
      <c r="D21" s="17">
        <v>2.6</v>
      </c>
      <c r="E21" s="18">
        <f t="shared" si="15"/>
        <v>9.9</v>
      </c>
      <c r="F21" s="19">
        <v>2.5</v>
      </c>
      <c r="G21" s="20">
        <v>2</v>
      </c>
      <c r="H21" s="51">
        <v>2.2999999999999998</v>
      </c>
      <c r="I21" s="21">
        <v>2.7</v>
      </c>
      <c r="J21" s="22">
        <f t="shared" si="10"/>
        <v>2.4</v>
      </c>
      <c r="K21" s="23">
        <f t="shared" si="11"/>
        <v>7.6</v>
      </c>
      <c r="L21" s="24">
        <v>2.2000000000000002</v>
      </c>
      <c r="M21" s="25">
        <v>2.8</v>
      </c>
      <c r="N21" s="26">
        <v>2.2000000000000002</v>
      </c>
      <c r="O21" s="22">
        <f t="shared" si="12"/>
        <v>2.4</v>
      </c>
      <c r="P21" s="22">
        <f t="shared" si="14"/>
        <v>7.6</v>
      </c>
      <c r="Q21" s="27">
        <v>0</v>
      </c>
      <c r="R21" s="28">
        <f t="shared" si="13"/>
        <v>25.1</v>
      </c>
      <c r="S21" s="29" t="e">
        <f t="shared" si="16"/>
        <v>#N/A</v>
      </c>
    </row>
    <row r="23" spans="1:19" x14ac:dyDescent="0.25">
      <c r="A23" s="62" t="s">
        <v>83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</row>
    <row r="24" spans="1:19" x14ac:dyDescent="0.25">
      <c r="A24" s="63" t="s">
        <v>84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ht="60" x14ac:dyDescent="0.25">
      <c r="A25" s="1" t="s">
        <v>1</v>
      </c>
      <c r="B25" s="1" t="s">
        <v>2</v>
      </c>
      <c r="C25" s="2" t="s">
        <v>3</v>
      </c>
      <c r="D25" s="3" t="s">
        <v>4</v>
      </c>
      <c r="E25" s="4" t="s">
        <v>5</v>
      </c>
      <c r="F25" s="5" t="s">
        <v>6</v>
      </c>
      <c r="G25" s="6" t="s">
        <v>7</v>
      </c>
      <c r="H25" s="50" t="s">
        <v>8</v>
      </c>
      <c r="I25" s="7" t="s">
        <v>111</v>
      </c>
      <c r="J25" s="4" t="s">
        <v>9</v>
      </c>
      <c r="K25" s="8" t="s">
        <v>10</v>
      </c>
      <c r="L25" s="9" t="s">
        <v>11</v>
      </c>
      <c r="M25" s="10" t="s">
        <v>12</v>
      </c>
      <c r="N25" s="11" t="s">
        <v>13</v>
      </c>
      <c r="O25" s="4" t="s">
        <v>14</v>
      </c>
      <c r="P25" s="4" t="s">
        <v>15</v>
      </c>
      <c r="Q25" s="12" t="s">
        <v>16</v>
      </c>
      <c r="R25" s="13" t="s">
        <v>17</v>
      </c>
      <c r="S25" s="12" t="s">
        <v>18</v>
      </c>
    </row>
    <row r="26" spans="1:19" x14ac:dyDescent="0.25">
      <c r="A26" s="14">
        <v>15</v>
      </c>
      <c r="B26" s="15" t="s">
        <v>80</v>
      </c>
      <c r="C26" s="16">
        <v>4.0999999999999996</v>
      </c>
      <c r="D26" s="17">
        <v>3.2</v>
      </c>
      <c r="E26" s="18">
        <f t="shared" ref="E26:E28" si="17">SUM(C26:D26)</f>
        <v>7.3</v>
      </c>
      <c r="F26" s="19">
        <v>3.9</v>
      </c>
      <c r="G26" s="20">
        <v>2.9</v>
      </c>
      <c r="H26" s="51">
        <v>4.2</v>
      </c>
      <c r="I26" s="21">
        <v>3.9</v>
      </c>
      <c r="J26" s="22">
        <f t="shared" ref="J26:J32" si="18">((SUM(F26:I26)-MAX(F26:I26)-MIN(F26:I26))/2)</f>
        <v>3.8999999999999995</v>
      </c>
      <c r="K26" s="23">
        <f t="shared" ref="K26:K32" si="19">(10-J26)</f>
        <v>6.1000000000000005</v>
      </c>
      <c r="L26" s="24">
        <v>3.5</v>
      </c>
      <c r="M26" s="25">
        <v>2.9</v>
      </c>
      <c r="N26" s="26">
        <v>3.2</v>
      </c>
      <c r="O26" s="22">
        <f t="shared" ref="O26:O32" si="20">AVERAGE(L26:N26)</f>
        <v>3.2000000000000006</v>
      </c>
      <c r="P26" s="22">
        <f>10-O26</f>
        <v>6.7999999999999989</v>
      </c>
      <c r="Q26" s="27">
        <v>0</v>
      </c>
      <c r="R26" s="28">
        <f t="shared" ref="R26:R32" si="21">E26+K26+P26-Q26</f>
        <v>20.2</v>
      </c>
      <c r="S26" s="29" t="e">
        <f>_xlfn.RANK.EQ(R26,$R$4:$R$6,0)</f>
        <v>#N/A</v>
      </c>
    </row>
    <row r="27" spans="1:19" x14ac:dyDescent="0.25">
      <c r="A27" s="14">
        <v>16</v>
      </c>
      <c r="B27" s="15" t="s">
        <v>81</v>
      </c>
      <c r="C27" s="16">
        <v>7</v>
      </c>
      <c r="D27" s="17">
        <v>3</v>
      </c>
      <c r="E27" s="18">
        <f t="shared" si="17"/>
        <v>10</v>
      </c>
      <c r="F27" s="19">
        <v>3</v>
      </c>
      <c r="G27" s="20">
        <v>3.6</v>
      </c>
      <c r="H27" s="51">
        <v>3</v>
      </c>
      <c r="I27" s="21">
        <v>2.9</v>
      </c>
      <c r="J27" s="22">
        <f t="shared" si="18"/>
        <v>3</v>
      </c>
      <c r="K27" s="23">
        <f t="shared" si="19"/>
        <v>7</v>
      </c>
      <c r="L27" s="24">
        <v>3.3</v>
      </c>
      <c r="M27" s="25">
        <v>3.7</v>
      </c>
      <c r="N27" s="26">
        <v>3.1</v>
      </c>
      <c r="O27" s="22">
        <f t="shared" si="20"/>
        <v>3.3666666666666667</v>
      </c>
      <c r="P27" s="22">
        <f t="shared" ref="P27:P32" si="22">10-O27</f>
        <v>6.6333333333333329</v>
      </c>
      <c r="Q27" s="27">
        <v>0</v>
      </c>
      <c r="R27" s="28">
        <f t="shared" si="21"/>
        <v>23.633333333333333</v>
      </c>
      <c r="S27" s="29" t="e">
        <f>_xlfn.RANK.EQ(R27,$R$4:$R$6,0)</f>
        <v>#N/A</v>
      </c>
    </row>
    <row r="28" spans="1:19" x14ac:dyDescent="0.25">
      <c r="A28" s="14">
        <v>17</v>
      </c>
      <c r="B28" s="15" t="s">
        <v>82</v>
      </c>
      <c r="C28" s="16">
        <v>7.5</v>
      </c>
      <c r="D28" s="17">
        <v>5</v>
      </c>
      <c r="E28" s="18">
        <f t="shared" si="17"/>
        <v>12.5</v>
      </c>
      <c r="F28" s="19">
        <v>1.9</v>
      </c>
      <c r="G28" s="20">
        <v>1.3</v>
      </c>
      <c r="H28" s="51">
        <v>1.9</v>
      </c>
      <c r="I28" s="21">
        <v>1.9</v>
      </c>
      <c r="J28" s="22">
        <f t="shared" si="18"/>
        <v>1.9</v>
      </c>
      <c r="K28" s="23">
        <f t="shared" si="19"/>
        <v>8.1</v>
      </c>
      <c r="L28" s="24">
        <v>1.6</v>
      </c>
      <c r="M28" s="25">
        <v>2.2000000000000002</v>
      </c>
      <c r="N28" s="26">
        <v>1.7</v>
      </c>
      <c r="O28" s="22">
        <f t="shared" si="20"/>
        <v>1.8333333333333333</v>
      </c>
      <c r="P28" s="22">
        <f t="shared" si="22"/>
        <v>8.1666666666666661</v>
      </c>
      <c r="Q28" s="27">
        <v>0.3</v>
      </c>
      <c r="R28" s="28">
        <f t="shared" si="21"/>
        <v>28.466666666666665</v>
      </c>
      <c r="S28" s="29" t="e">
        <f>_xlfn.RANK.EQ(R28,$R$4:$R$6,0)</f>
        <v>#N/A</v>
      </c>
    </row>
    <row r="29" spans="1:19" x14ac:dyDescent="0.25">
      <c r="A29" s="14">
        <v>18</v>
      </c>
      <c r="B29" s="15" t="s">
        <v>76</v>
      </c>
      <c r="C29" s="16">
        <v>4.3</v>
      </c>
      <c r="D29" s="17">
        <v>1.2</v>
      </c>
      <c r="E29" s="18">
        <f t="shared" ref="E29:E32" si="23">SUM(C29:D29)</f>
        <v>5.5</v>
      </c>
      <c r="F29" s="19">
        <v>4.0999999999999996</v>
      </c>
      <c r="G29" s="20">
        <v>3</v>
      </c>
      <c r="H29" s="51">
        <v>3.1</v>
      </c>
      <c r="I29" s="21">
        <v>3.7</v>
      </c>
      <c r="J29" s="22">
        <f t="shared" si="18"/>
        <v>3.3999999999999995</v>
      </c>
      <c r="K29" s="23">
        <f t="shared" si="19"/>
        <v>6.6000000000000005</v>
      </c>
      <c r="L29" s="24">
        <v>4</v>
      </c>
      <c r="M29" s="25">
        <v>4</v>
      </c>
      <c r="N29" s="26">
        <v>3.8</v>
      </c>
      <c r="O29" s="22">
        <f t="shared" si="20"/>
        <v>3.9333333333333336</v>
      </c>
      <c r="P29" s="22">
        <f t="shared" si="22"/>
        <v>6.0666666666666664</v>
      </c>
      <c r="Q29" s="27">
        <v>0</v>
      </c>
      <c r="R29" s="28">
        <f t="shared" si="21"/>
        <v>18.166666666666668</v>
      </c>
      <c r="S29" s="29" t="e">
        <f t="shared" ref="S29:S32" si="24">_xlfn.RANK.EQ(R29,$R$4:$R$6,0)</f>
        <v>#N/A</v>
      </c>
    </row>
    <row r="30" spans="1:19" x14ac:dyDescent="0.25">
      <c r="A30" s="14">
        <v>19</v>
      </c>
      <c r="B30" s="15" t="s">
        <v>77</v>
      </c>
      <c r="C30" s="16">
        <v>7.4</v>
      </c>
      <c r="D30" s="17">
        <v>3.2</v>
      </c>
      <c r="E30" s="18">
        <f t="shared" si="23"/>
        <v>10.600000000000001</v>
      </c>
      <c r="F30" s="19">
        <v>2.8</v>
      </c>
      <c r="G30" s="20">
        <v>2.8</v>
      </c>
      <c r="H30" s="51">
        <v>2.8</v>
      </c>
      <c r="I30" s="21">
        <v>3.3</v>
      </c>
      <c r="J30" s="22">
        <f t="shared" si="18"/>
        <v>2.7999999999999994</v>
      </c>
      <c r="K30" s="23">
        <f t="shared" si="19"/>
        <v>7.2000000000000011</v>
      </c>
      <c r="L30" s="24">
        <v>2.2000000000000002</v>
      </c>
      <c r="M30" s="25">
        <v>2.4</v>
      </c>
      <c r="N30" s="26">
        <v>2.5</v>
      </c>
      <c r="O30" s="22">
        <f t="shared" si="20"/>
        <v>2.3666666666666667</v>
      </c>
      <c r="P30" s="22">
        <f t="shared" si="22"/>
        <v>7.6333333333333329</v>
      </c>
      <c r="Q30" s="27">
        <v>0</v>
      </c>
      <c r="R30" s="28">
        <f t="shared" si="21"/>
        <v>25.433333333333337</v>
      </c>
      <c r="S30" s="29" t="e">
        <f t="shared" si="24"/>
        <v>#N/A</v>
      </c>
    </row>
    <row r="31" spans="1:19" x14ac:dyDescent="0.25">
      <c r="A31" s="14">
        <v>20</v>
      </c>
      <c r="B31" s="15" t="s">
        <v>78</v>
      </c>
      <c r="C31" s="16">
        <v>7.1</v>
      </c>
      <c r="D31" s="17">
        <v>2.1</v>
      </c>
      <c r="E31" s="18">
        <f t="shared" si="23"/>
        <v>9.1999999999999993</v>
      </c>
      <c r="F31" s="19">
        <v>2.5</v>
      </c>
      <c r="G31" s="20">
        <v>1.7</v>
      </c>
      <c r="H31" s="51">
        <v>2.8</v>
      </c>
      <c r="I31" s="21">
        <v>2.8</v>
      </c>
      <c r="J31" s="22">
        <f t="shared" si="18"/>
        <v>2.6500000000000004</v>
      </c>
      <c r="K31" s="23">
        <f t="shared" si="19"/>
        <v>7.35</v>
      </c>
      <c r="L31" s="24">
        <v>2</v>
      </c>
      <c r="M31" s="25">
        <v>2.2999999999999998</v>
      </c>
      <c r="N31" s="26">
        <v>2.4</v>
      </c>
      <c r="O31" s="22">
        <f t="shared" si="20"/>
        <v>2.2333333333333329</v>
      </c>
      <c r="P31" s="22">
        <f t="shared" si="22"/>
        <v>7.7666666666666675</v>
      </c>
      <c r="Q31" s="27">
        <v>0</v>
      </c>
      <c r="R31" s="28">
        <f t="shared" si="21"/>
        <v>24.316666666666663</v>
      </c>
      <c r="S31" s="29" t="e">
        <f t="shared" si="24"/>
        <v>#N/A</v>
      </c>
    </row>
    <row r="32" spans="1:19" x14ac:dyDescent="0.25">
      <c r="A32" s="14">
        <v>21</v>
      </c>
      <c r="B32" s="15" t="s">
        <v>79</v>
      </c>
      <c r="C32" s="16">
        <v>7.3</v>
      </c>
      <c r="D32" s="17">
        <v>5.4</v>
      </c>
      <c r="E32" s="18">
        <f t="shared" si="23"/>
        <v>12.7</v>
      </c>
      <c r="F32" s="19">
        <v>2.6</v>
      </c>
      <c r="G32" s="20">
        <v>2</v>
      </c>
      <c r="H32" s="51">
        <v>2.2999999999999998</v>
      </c>
      <c r="I32" s="21">
        <v>3</v>
      </c>
      <c r="J32" s="22">
        <f t="shared" si="18"/>
        <v>2.4499999999999993</v>
      </c>
      <c r="K32" s="23">
        <f t="shared" si="19"/>
        <v>7.5500000000000007</v>
      </c>
      <c r="L32" s="24">
        <v>2.6</v>
      </c>
      <c r="M32" s="25">
        <v>2.8</v>
      </c>
      <c r="N32" s="26">
        <v>2.5</v>
      </c>
      <c r="O32" s="22">
        <f t="shared" si="20"/>
        <v>2.6333333333333333</v>
      </c>
      <c r="P32" s="22">
        <f t="shared" si="22"/>
        <v>7.3666666666666671</v>
      </c>
      <c r="Q32" s="27">
        <v>0</v>
      </c>
      <c r="R32" s="28">
        <f t="shared" si="21"/>
        <v>27.616666666666667</v>
      </c>
      <c r="S32" s="29" t="e">
        <f t="shared" si="24"/>
        <v>#N/A</v>
      </c>
    </row>
    <row r="34" spans="1:19" x14ac:dyDescent="0.25">
      <c r="A34" s="62" t="s">
        <v>83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</row>
    <row r="35" spans="1:19" x14ac:dyDescent="0.25">
      <c r="A35" s="63" t="s">
        <v>21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ht="60" x14ac:dyDescent="0.25">
      <c r="A36" s="1" t="s">
        <v>1</v>
      </c>
      <c r="B36" s="1" t="s">
        <v>2</v>
      </c>
      <c r="C36" s="2" t="s">
        <v>3</v>
      </c>
      <c r="D36" s="3" t="s">
        <v>4</v>
      </c>
      <c r="E36" s="4" t="s">
        <v>5</v>
      </c>
      <c r="F36" s="5" t="s">
        <v>6</v>
      </c>
      <c r="G36" s="6" t="s">
        <v>7</v>
      </c>
      <c r="H36" s="50" t="s">
        <v>8</v>
      </c>
      <c r="I36" s="7" t="s">
        <v>111</v>
      </c>
      <c r="J36" s="4" t="s">
        <v>9</v>
      </c>
      <c r="K36" s="8" t="s">
        <v>10</v>
      </c>
      <c r="L36" s="9" t="s">
        <v>11</v>
      </c>
      <c r="M36" s="10" t="s">
        <v>12</v>
      </c>
      <c r="N36" s="11" t="s">
        <v>13</v>
      </c>
      <c r="O36" s="4" t="s">
        <v>14</v>
      </c>
      <c r="P36" s="4" t="s">
        <v>15</v>
      </c>
      <c r="Q36" s="12" t="s">
        <v>16</v>
      </c>
      <c r="R36" s="13" t="s">
        <v>17</v>
      </c>
      <c r="S36" s="12" t="s">
        <v>18</v>
      </c>
    </row>
    <row r="37" spans="1:19" x14ac:dyDescent="0.25">
      <c r="A37" s="14">
        <v>22</v>
      </c>
      <c r="B37" s="15" t="s">
        <v>82</v>
      </c>
      <c r="C37" s="16">
        <v>7.7</v>
      </c>
      <c r="D37" s="17">
        <v>4.4000000000000004</v>
      </c>
      <c r="E37" s="18">
        <f t="shared" ref="E37:E39" si="25">SUM(C37:D37)</f>
        <v>12.100000000000001</v>
      </c>
      <c r="F37" s="19">
        <v>2.2000000000000002</v>
      </c>
      <c r="G37" s="20">
        <v>2</v>
      </c>
      <c r="H37" s="51">
        <v>1.7</v>
      </c>
      <c r="I37" s="21">
        <v>2.2999999999999998</v>
      </c>
      <c r="J37" s="22">
        <f t="shared" ref="J37:J43" si="26">((SUM(F37:I37)-MAX(F37:I37)-MIN(F37:I37))/2)</f>
        <v>2.0999999999999996</v>
      </c>
      <c r="K37" s="23">
        <f t="shared" ref="K37:K43" si="27">(10-J37)</f>
        <v>7.9</v>
      </c>
      <c r="L37" s="24">
        <v>2.4</v>
      </c>
      <c r="M37" s="25">
        <v>2.9</v>
      </c>
      <c r="N37" s="26">
        <v>3</v>
      </c>
      <c r="O37" s="22">
        <f t="shared" ref="O37:O43" si="28">AVERAGE(L37:N37)</f>
        <v>2.7666666666666671</v>
      </c>
      <c r="P37" s="22">
        <f>10-O37</f>
        <v>7.2333333333333325</v>
      </c>
      <c r="Q37" s="27">
        <v>0</v>
      </c>
      <c r="R37" s="28">
        <f t="shared" ref="R37:R43" si="29">E37+K37+P37-Q37</f>
        <v>27.233333333333334</v>
      </c>
      <c r="S37" s="29" t="e">
        <f>_xlfn.RANK.EQ(R37,$R$4:$R$6,0)</f>
        <v>#N/A</v>
      </c>
    </row>
    <row r="38" spans="1:19" x14ac:dyDescent="0.25">
      <c r="A38" s="14">
        <v>23</v>
      </c>
      <c r="B38" s="15" t="s">
        <v>76</v>
      </c>
      <c r="C38" s="16">
        <v>4.5999999999999996</v>
      </c>
      <c r="D38" s="17">
        <v>2.2000000000000002</v>
      </c>
      <c r="E38" s="18">
        <f t="shared" si="25"/>
        <v>6.8</v>
      </c>
      <c r="F38" s="19">
        <v>3.8</v>
      </c>
      <c r="G38" s="20">
        <v>3.4</v>
      </c>
      <c r="H38" s="51">
        <v>3.7</v>
      </c>
      <c r="I38" s="21">
        <v>4.3</v>
      </c>
      <c r="J38" s="22">
        <f t="shared" si="26"/>
        <v>3.7499999999999991</v>
      </c>
      <c r="K38" s="23">
        <f t="shared" si="27"/>
        <v>6.2500000000000009</v>
      </c>
      <c r="L38" s="24">
        <v>3.2</v>
      </c>
      <c r="M38" s="25">
        <v>3.7</v>
      </c>
      <c r="N38" s="26">
        <v>3.8</v>
      </c>
      <c r="O38" s="22">
        <f t="shared" si="28"/>
        <v>3.5666666666666664</v>
      </c>
      <c r="P38" s="22">
        <f t="shared" ref="P38:P43" si="30">10-O38</f>
        <v>6.4333333333333336</v>
      </c>
      <c r="Q38" s="27">
        <v>0.3</v>
      </c>
      <c r="R38" s="28">
        <f t="shared" si="29"/>
        <v>19.183333333333334</v>
      </c>
      <c r="S38" s="29" t="e">
        <f>_xlfn.RANK.EQ(R38,$R$4:$R$6,0)</f>
        <v>#N/A</v>
      </c>
    </row>
    <row r="39" spans="1:19" x14ac:dyDescent="0.25">
      <c r="A39" s="14">
        <v>24</v>
      </c>
      <c r="B39" s="15" t="s">
        <v>77</v>
      </c>
      <c r="C39" s="16">
        <v>4.2</v>
      </c>
      <c r="D39" s="17">
        <v>1.7</v>
      </c>
      <c r="E39" s="18">
        <f t="shared" si="25"/>
        <v>5.9</v>
      </c>
      <c r="F39" s="19">
        <v>3.2</v>
      </c>
      <c r="G39" s="20">
        <v>4.2</v>
      </c>
      <c r="H39" s="51">
        <v>4.8</v>
      </c>
      <c r="I39" s="21">
        <v>5.2</v>
      </c>
      <c r="J39" s="22">
        <f t="shared" si="26"/>
        <v>4.5</v>
      </c>
      <c r="K39" s="23">
        <f t="shared" si="27"/>
        <v>5.5</v>
      </c>
      <c r="L39" s="24">
        <v>3.6</v>
      </c>
      <c r="M39" s="25">
        <v>4</v>
      </c>
      <c r="N39" s="26">
        <v>4</v>
      </c>
      <c r="O39" s="22">
        <f t="shared" si="28"/>
        <v>3.8666666666666667</v>
      </c>
      <c r="P39" s="22">
        <f t="shared" si="30"/>
        <v>6.1333333333333329</v>
      </c>
      <c r="Q39" s="27">
        <v>0</v>
      </c>
      <c r="R39" s="28">
        <f t="shared" si="29"/>
        <v>17.533333333333331</v>
      </c>
      <c r="S39" s="29" t="e">
        <f>_xlfn.RANK.EQ(R39,$R$4:$R$6,0)</f>
        <v>#N/A</v>
      </c>
    </row>
    <row r="40" spans="1:19" x14ac:dyDescent="0.25">
      <c r="A40" s="14">
        <v>25</v>
      </c>
      <c r="B40" s="15" t="s">
        <v>78</v>
      </c>
      <c r="C40" s="16">
        <v>5.8</v>
      </c>
      <c r="D40" s="17">
        <v>2.5</v>
      </c>
      <c r="E40" s="18">
        <f t="shared" ref="E40:E43" si="31">SUM(C40:D40)</f>
        <v>8.3000000000000007</v>
      </c>
      <c r="F40" s="19">
        <v>3.6</v>
      </c>
      <c r="G40" s="20">
        <v>3.8</v>
      </c>
      <c r="H40" s="51">
        <v>3.5</v>
      </c>
      <c r="I40" s="21">
        <v>3.9</v>
      </c>
      <c r="J40" s="22">
        <f t="shared" si="26"/>
        <v>3.7</v>
      </c>
      <c r="K40" s="23">
        <f t="shared" si="27"/>
        <v>6.3</v>
      </c>
      <c r="L40" s="24">
        <v>3.8</v>
      </c>
      <c r="M40" s="25">
        <v>3.2</v>
      </c>
      <c r="N40" s="26">
        <v>3.4</v>
      </c>
      <c r="O40" s="22">
        <f t="shared" si="28"/>
        <v>3.4666666666666668</v>
      </c>
      <c r="P40" s="22">
        <f t="shared" si="30"/>
        <v>6.5333333333333332</v>
      </c>
      <c r="Q40" s="27">
        <v>0.3</v>
      </c>
      <c r="R40" s="28">
        <f t="shared" si="29"/>
        <v>20.833333333333332</v>
      </c>
      <c r="S40" s="29" t="e">
        <f t="shared" ref="S40:S43" si="32">_xlfn.RANK.EQ(R40,$R$4:$R$6,0)</f>
        <v>#N/A</v>
      </c>
    </row>
    <row r="41" spans="1:19" x14ac:dyDescent="0.25">
      <c r="A41" s="14">
        <v>26</v>
      </c>
      <c r="B41" s="15" t="s">
        <v>79</v>
      </c>
      <c r="C41" s="16">
        <v>5.4</v>
      </c>
      <c r="D41" s="17">
        <v>3.5</v>
      </c>
      <c r="E41" s="18">
        <f t="shared" si="31"/>
        <v>8.9</v>
      </c>
      <c r="F41" s="19">
        <v>2.9</v>
      </c>
      <c r="G41" s="20">
        <v>2.9</v>
      </c>
      <c r="H41" s="51">
        <v>2.2000000000000002</v>
      </c>
      <c r="I41" s="21">
        <v>2.4</v>
      </c>
      <c r="J41" s="22">
        <f t="shared" si="26"/>
        <v>2.65</v>
      </c>
      <c r="K41" s="23">
        <f t="shared" si="27"/>
        <v>7.35</v>
      </c>
      <c r="L41" s="24">
        <v>3</v>
      </c>
      <c r="M41" s="25">
        <v>3</v>
      </c>
      <c r="N41" s="26">
        <v>2.8</v>
      </c>
      <c r="O41" s="22">
        <f t="shared" si="28"/>
        <v>2.9333333333333336</v>
      </c>
      <c r="P41" s="22">
        <f t="shared" si="30"/>
        <v>7.0666666666666664</v>
      </c>
      <c r="Q41" s="27">
        <v>0</v>
      </c>
      <c r="R41" s="28">
        <f t="shared" si="29"/>
        <v>23.316666666666666</v>
      </c>
      <c r="S41" s="29" t="e">
        <f t="shared" si="32"/>
        <v>#N/A</v>
      </c>
    </row>
    <row r="42" spans="1:19" x14ac:dyDescent="0.25">
      <c r="A42" s="14">
        <v>27</v>
      </c>
      <c r="B42" s="15" t="s">
        <v>80</v>
      </c>
      <c r="C42" s="16">
        <v>2.1</v>
      </c>
      <c r="D42" s="17">
        <v>0.8</v>
      </c>
      <c r="E42" s="18">
        <f t="shared" si="31"/>
        <v>2.9000000000000004</v>
      </c>
      <c r="F42" s="19">
        <v>4.3</v>
      </c>
      <c r="G42" s="20">
        <v>4</v>
      </c>
      <c r="H42" s="51">
        <v>4.5999999999999996</v>
      </c>
      <c r="I42" s="21">
        <v>4.7</v>
      </c>
      <c r="J42" s="22">
        <f t="shared" si="26"/>
        <v>4.4500000000000011</v>
      </c>
      <c r="K42" s="23">
        <f t="shared" si="27"/>
        <v>5.5499999999999989</v>
      </c>
      <c r="L42" s="24">
        <v>4.5</v>
      </c>
      <c r="M42" s="25">
        <v>4.7</v>
      </c>
      <c r="N42" s="26">
        <v>5</v>
      </c>
      <c r="O42" s="22">
        <f t="shared" si="28"/>
        <v>4.7333333333333334</v>
      </c>
      <c r="P42" s="22">
        <f t="shared" si="30"/>
        <v>5.2666666666666666</v>
      </c>
      <c r="Q42" s="27">
        <v>0.3</v>
      </c>
      <c r="R42" s="28">
        <f t="shared" si="29"/>
        <v>13.416666666666664</v>
      </c>
      <c r="S42" s="29" t="e">
        <f t="shared" si="32"/>
        <v>#N/A</v>
      </c>
    </row>
    <row r="43" spans="1:19" x14ac:dyDescent="0.25">
      <c r="A43" s="14">
        <v>28</v>
      </c>
      <c r="B43" s="15" t="s">
        <v>81</v>
      </c>
      <c r="C43" s="16">
        <v>5.4</v>
      </c>
      <c r="D43" s="17">
        <v>2.2000000000000002</v>
      </c>
      <c r="E43" s="18">
        <f t="shared" si="31"/>
        <v>7.6000000000000005</v>
      </c>
      <c r="F43" s="19">
        <v>3.2</v>
      </c>
      <c r="G43" s="20">
        <v>2.8</v>
      </c>
      <c r="H43" s="51">
        <v>2.9</v>
      </c>
      <c r="I43" s="21">
        <v>3.4</v>
      </c>
      <c r="J43" s="22">
        <f t="shared" si="26"/>
        <v>3.0500000000000003</v>
      </c>
      <c r="K43" s="23">
        <f t="shared" si="27"/>
        <v>6.9499999999999993</v>
      </c>
      <c r="L43" s="24">
        <v>2.8</v>
      </c>
      <c r="M43" s="25">
        <v>3.4</v>
      </c>
      <c r="N43" s="26">
        <v>3.3</v>
      </c>
      <c r="O43" s="22">
        <f t="shared" si="28"/>
        <v>3.1666666666666665</v>
      </c>
      <c r="P43" s="22">
        <f t="shared" si="30"/>
        <v>6.8333333333333339</v>
      </c>
      <c r="Q43" s="27">
        <v>0</v>
      </c>
      <c r="R43" s="28">
        <f t="shared" si="29"/>
        <v>21.383333333333333</v>
      </c>
      <c r="S43" s="29" t="e">
        <f t="shared" si="32"/>
        <v>#N/A</v>
      </c>
    </row>
    <row r="45" spans="1:19" x14ac:dyDescent="0.25">
      <c r="E45" s="61" t="s">
        <v>112</v>
      </c>
      <c r="F45" s="61"/>
      <c r="G45" s="61"/>
      <c r="H45" s="61"/>
      <c r="I45" s="61"/>
      <c r="J45" s="61"/>
      <c r="K45" s="61"/>
      <c r="L45" s="61"/>
      <c r="M45" s="61"/>
      <c r="N45" s="61"/>
    </row>
    <row r="46" spans="1:19" x14ac:dyDescent="0.25">
      <c r="E46" s="52" t="s">
        <v>113</v>
      </c>
      <c r="F46" s="58" t="s">
        <v>138</v>
      </c>
      <c r="G46" s="59"/>
      <c r="H46" s="55"/>
      <c r="I46" s="53" t="s">
        <v>114</v>
      </c>
      <c r="J46" s="58" t="s">
        <v>130</v>
      </c>
      <c r="K46" s="59"/>
      <c r="L46" s="53" t="s">
        <v>115</v>
      </c>
      <c r="M46" s="58" t="s">
        <v>134</v>
      </c>
      <c r="N46" s="59"/>
    </row>
    <row r="47" spans="1:19" x14ac:dyDescent="0.25">
      <c r="E47" s="54" t="s">
        <v>116</v>
      </c>
      <c r="F47" s="58" t="s">
        <v>127</v>
      </c>
      <c r="G47" s="59"/>
      <c r="H47" s="55"/>
      <c r="I47" s="53" t="s">
        <v>117</v>
      </c>
      <c r="J47" s="58" t="s">
        <v>131</v>
      </c>
      <c r="K47" s="59"/>
      <c r="L47" s="53" t="s">
        <v>118</v>
      </c>
      <c r="M47" s="58" t="s">
        <v>135</v>
      </c>
      <c r="N47" s="59"/>
    </row>
    <row r="48" spans="1:19" x14ac:dyDescent="0.25">
      <c r="E48" s="54" t="s">
        <v>119</v>
      </c>
      <c r="F48" s="58" t="s">
        <v>125</v>
      </c>
      <c r="G48" s="59"/>
      <c r="H48" s="55"/>
      <c r="I48" s="53" t="s">
        <v>8</v>
      </c>
      <c r="J48" s="58" t="s">
        <v>132</v>
      </c>
      <c r="K48" s="59"/>
      <c r="L48" s="53" t="s">
        <v>120</v>
      </c>
      <c r="M48" s="58" t="s">
        <v>136</v>
      </c>
      <c r="N48" s="59"/>
    </row>
    <row r="49" spans="5:14" x14ac:dyDescent="0.25">
      <c r="E49" s="54" t="s">
        <v>121</v>
      </c>
      <c r="F49" s="58" t="s">
        <v>128</v>
      </c>
      <c r="G49" s="59"/>
      <c r="H49" s="55"/>
      <c r="I49" s="53" t="s">
        <v>111</v>
      </c>
      <c r="J49" s="58" t="s">
        <v>133</v>
      </c>
      <c r="K49" s="59"/>
      <c r="L49" s="53" t="s">
        <v>122</v>
      </c>
      <c r="M49" s="60" t="s">
        <v>137</v>
      </c>
      <c r="N49" s="59"/>
    </row>
    <row r="50" spans="5:14" x14ac:dyDescent="0.25">
      <c r="E50" s="54" t="s">
        <v>123</v>
      </c>
      <c r="F50" s="58" t="s">
        <v>129</v>
      </c>
      <c r="G50" s="59"/>
      <c r="H50" s="55"/>
      <c r="I50" s="53" t="s">
        <v>124</v>
      </c>
      <c r="J50" s="60" t="s">
        <v>137</v>
      </c>
      <c r="K50" s="59"/>
      <c r="L50" s="53" t="s">
        <v>126</v>
      </c>
      <c r="M50" s="60" t="s">
        <v>137</v>
      </c>
      <c r="N50" s="59"/>
    </row>
  </sheetData>
  <mergeCells count="24">
    <mergeCell ref="A35:S35"/>
    <mergeCell ref="A1:S1"/>
    <mergeCell ref="A2:S2"/>
    <mergeCell ref="A12:S12"/>
    <mergeCell ref="A13:S13"/>
    <mergeCell ref="A23:S23"/>
    <mergeCell ref="A24:S24"/>
    <mergeCell ref="A34:S34"/>
    <mergeCell ref="E45:N45"/>
    <mergeCell ref="F46:G46"/>
    <mergeCell ref="J46:K46"/>
    <mergeCell ref="M46:N46"/>
    <mergeCell ref="F47:G47"/>
    <mergeCell ref="J47:K47"/>
    <mergeCell ref="M47:N47"/>
    <mergeCell ref="F50:G50"/>
    <mergeCell ref="J50:K50"/>
    <mergeCell ref="M50:N50"/>
    <mergeCell ref="F48:G48"/>
    <mergeCell ref="J48:K48"/>
    <mergeCell ref="M48:N48"/>
    <mergeCell ref="F49:G49"/>
    <mergeCell ref="J49:K49"/>
    <mergeCell ref="M49:N4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7DB41-7518-4126-8C27-632447306841}">
  <sheetPr>
    <tabColor rgb="FFCC99FF"/>
  </sheetPr>
  <dimension ref="A1:M41"/>
  <sheetViews>
    <sheetView workbookViewId="0">
      <selection activeCell="F1" sqref="F1:M1"/>
    </sheetView>
  </sheetViews>
  <sheetFormatPr baseColWidth="10" defaultRowHeight="15" x14ac:dyDescent="0.25"/>
  <cols>
    <col min="1" max="1" width="3" style="31" bestFit="1" customWidth="1"/>
    <col min="2" max="2" width="38.140625" style="31" customWidth="1"/>
    <col min="3" max="4" width="11.42578125" style="31"/>
    <col min="5" max="5" width="3.85546875" style="31" customWidth="1"/>
    <col min="6" max="6" width="29.140625" style="31" customWidth="1"/>
    <col min="7" max="7" width="5.5703125" style="49" bestFit="1" customWidth="1"/>
    <col min="8" max="16384" width="11.42578125" style="31"/>
  </cols>
  <sheetData>
    <row r="1" spans="1:13" x14ac:dyDescent="0.25">
      <c r="A1" s="85" t="s">
        <v>85</v>
      </c>
      <c r="B1" s="85"/>
      <c r="C1" s="85"/>
      <c r="D1" s="85"/>
      <c r="F1" s="85" t="s">
        <v>41</v>
      </c>
      <c r="G1" s="85"/>
      <c r="H1" s="85"/>
      <c r="I1" s="85"/>
      <c r="J1" s="85"/>
      <c r="K1" s="85"/>
      <c r="L1" s="85"/>
      <c r="M1" s="85"/>
    </row>
    <row r="2" spans="1:13" x14ac:dyDescent="0.25">
      <c r="A2" s="65" t="s">
        <v>0</v>
      </c>
      <c r="B2" s="65"/>
      <c r="C2" s="33" t="s">
        <v>42</v>
      </c>
      <c r="D2" s="33" t="s">
        <v>43</v>
      </c>
      <c r="F2" s="66" t="s">
        <v>110</v>
      </c>
      <c r="G2" s="66"/>
      <c r="H2" s="67" t="s">
        <v>0</v>
      </c>
      <c r="I2" s="68" t="s">
        <v>20</v>
      </c>
      <c r="J2" s="69" t="s">
        <v>84</v>
      </c>
      <c r="K2" s="86" t="s">
        <v>21</v>
      </c>
      <c r="L2" s="70" t="s">
        <v>17</v>
      </c>
      <c r="M2" s="71" t="s">
        <v>43</v>
      </c>
    </row>
    <row r="3" spans="1:13" s="47" customFormat="1" x14ac:dyDescent="0.25">
      <c r="A3" s="42">
        <v>1</v>
      </c>
      <c r="B3" s="43" t="s">
        <v>76</v>
      </c>
      <c r="C3" s="45">
        <f>MAYOR!R4</f>
        <v>16.399999999999999</v>
      </c>
      <c r="D3" s="46">
        <f>_xlfn.RANK.EQ(C3,$C$3:$C$9,)</f>
        <v>7</v>
      </c>
      <c r="F3" s="72" t="s">
        <v>44</v>
      </c>
      <c r="G3" s="72"/>
      <c r="H3" s="67"/>
      <c r="I3" s="68"/>
      <c r="J3" s="69"/>
      <c r="K3" s="86"/>
      <c r="L3" s="70"/>
      <c r="M3" s="71"/>
    </row>
    <row r="4" spans="1:13" s="47" customFormat="1" x14ac:dyDescent="0.25">
      <c r="A4" s="42">
        <v>2</v>
      </c>
      <c r="B4" s="43" t="s">
        <v>77</v>
      </c>
      <c r="C4" s="45">
        <f>MAYOR!R5</f>
        <v>23.733333333333334</v>
      </c>
      <c r="D4" s="46">
        <f t="shared" ref="D4:D9" si="0">_xlfn.RANK.EQ(C4,$C$3:$C$9,)</f>
        <v>3</v>
      </c>
      <c r="F4" s="44" t="s">
        <v>93</v>
      </c>
      <c r="G4" s="40" t="s">
        <v>45</v>
      </c>
      <c r="H4" s="45">
        <f>C9</f>
        <v>29.616666666666667</v>
      </c>
      <c r="I4" s="48">
        <f>C15</f>
        <v>30.183333333333334</v>
      </c>
      <c r="J4" s="48">
        <f>C21</f>
        <v>28.466666666666665</v>
      </c>
      <c r="K4" s="48">
        <f>C27</f>
        <v>27.233333333333334</v>
      </c>
      <c r="L4" s="45">
        <f>SUM(H4:K4)</f>
        <v>115.5</v>
      </c>
      <c r="M4" s="46">
        <f>_xlfn.RANK.EQ(L4,$L$4:$L$10,0)</f>
        <v>1</v>
      </c>
    </row>
    <row r="5" spans="1:13" s="47" customFormat="1" x14ac:dyDescent="0.25">
      <c r="A5" s="42">
        <v>3</v>
      </c>
      <c r="B5" s="43" t="s">
        <v>78</v>
      </c>
      <c r="C5" s="45">
        <f>MAYOR!R6</f>
        <v>22.15</v>
      </c>
      <c r="D5" s="46">
        <f t="shared" si="0"/>
        <v>4</v>
      </c>
      <c r="F5" s="44" t="s">
        <v>91</v>
      </c>
      <c r="G5" s="40" t="s">
        <v>47</v>
      </c>
      <c r="H5" s="45">
        <f>C7</f>
        <v>18.033333333333331</v>
      </c>
      <c r="I5" s="48">
        <f>C13</f>
        <v>21.883333333333333</v>
      </c>
      <c r="J5" s="48">
        <f>C19</f>
        <v>20.2</v>
      </c>
      <c r="K5" s="48">
        <f>C32</f>
        <v>13.416666666666664</v>
      </c>
      <c r="L5" s="45">
        <f t="shared" ref="L5:L10" si="1">SUM(H5:K5)</f>
        <v>73.533333333333331</v>
      </c>
      <c r="M5" s="46">
        <f t="shared" ref="M5:M10" si="2">_xlfn.RANK.EQ(L5,$L$4:$L$10,0)</f>
        <v>6</v>
      </c>
    </row>
    <row r="6" spans="1:13" x14ac:dyDescent="0.25">
      <c r="A6" s="42">
        <v>4</v>
      </c>
      <c r="B6" s="43" t="s">
        <v>79</v>
      </c>
      <c r="C6" s="45">
        <f>MAYOR!R7</f>
        <v>26.6</v>
      </c>
      <c r="D6" s="46">
        <f t="shared" si="0"/>
        <v>2</v>
      </c>
      <c r="F6" s="44" t="s">
        <v>92</v>
      </c>
      <c r="G6" s="40" t="s">
        <v>47</v>
      </c>
      <c r="H6" s="48">
        <f>C8</f>
        <v>17.55</v>
      </c>
      <c r="I6" s="48">
        <f>C14</f>
        <v>24.200000000000003</v>
      </c>
      <c r="J6" s="48">
        <f>C20</f>
        <v>23.633333333333333</v>
      </c>
      <c r="K6" s="48">
        <f>C33</f>
        <v>21.383333333333333</v>
      </c>
      <c r="L6" s="45">
        <f t="shared" si="1"/>
        <v>86.766666666666652</v>
      </c>
      <c r="M6" s="46">
        <f t="shared" si="2"/>
        <v>5</v>
      </c>
    </row>
    <row r="7" spans="1:13" x14ac:dyDescent="0.25">
      <c r="A7" s="42">
        <v>5</v>
      </c>
      <c r="B7" s="43" t="s">
        <v>80</v>
      </c>
      <c r="C7" s="45">
        <f>MAYOR!R8</f>
        <v>18.033333333333331</v>
      </c>
      <c r="D7" s="46">
        <f t="shared" si="0"/>
        <v>5</v>
      </c>
      <c r="F7" s="44" t="s">
        <v>90</v>
      </c>
      <c r="G7" s="40" t="s">
        <v>47</v>
      </c>
      <c r="H7" s="48">
        <f>C6</f>
        <v>26.6</v>
      </c>
      <c r="I7" s="48">
        <f>C12</f>
        <v>29.716666666666669</v>
      </c>
      <c r="J7" s="48">
        <f>C25</f>
        <v>27.616666666666667</v>
      </c>
      <c r="K7" s="48">
        <f>C32</f>
        <v>13.416666666666664</v>
      </c>
      <c r="L7" s="45">
        <f t="shared" si="1"/>
        <v>97.35</v>
      </c>
      <c r="M7" s="46">
        <f t="shared" si="2"/>
        <v>2</v>
      </c>
    </row>
    <row r="8" spans="1:13" x14ac:dyDescent="0.25">
      <c r="A8" s="42">
        <v>6</v>
      </c>
      <c r="B8" s="43" t="s">
        <v>81</v>
      </c>
      <c r="C8" s="45">
        <f>MAYOR!R9</f>
        <v>17.55</v>
      </c>
      <c r="D8" s="46">
        <f t="shared" si="0"/>
        <v>6</v>
      </c>
      <c r="F8" s="44" t="s">
        <v>88</v>
      </c>
      <c r="G8" s="40" t="s">
        <v>47</v>
      </c>
      <c r="H8" s="48">
        <f>C4</f>
        <v>23.733333333333334</v>
      </c>
      <c r="I8" s="48">
        <f>C17</f>
        <v>25.1</v>
      </c>
      <c r="J8" s="48">
        <f>C23</f>
        <v>25.433333333333337</v>
      </c>
      <c r="K8" s="48">
        <f>C29</f>
        <v>17.533333333333331</v>
      </c>
      <c r="L8" s="45">
        <f t="shared" si="1"/>
        <v>91.800000000000011</v>
      </c>
      <c r="M8" s="46">
        <f t="shared" si="2"/>
        <v>3</v>
      </c>
    </row>
    <row r="9" spans="1:13" x14ac:dyDescent="0.25">
      <c r="A9" s="42">
        <v>7</v>
      </c>
      <c r="B9" s="43" t="s">
        <v>82</v>
      </c>
      <c r="C9" s="45">
        <f>MAYOR!R10</f>
        <v>29.616666666666667</v>
      </c>
      <c r="D9" s="46">
        <f t="shared" si="0"/>
        <v>1</v>
      </c>
      <c r="F9" s="44" t="s">
        <v>87</v>
      </c>
      <c r="G9" s="40" t="s">
        <v>86</v>
      </c>
      <c r="H9" s="48">
        <f>C3</f>
        <v>16.399999999999999</v>
      </c>
      <c r="I9" s="48">
        <f>C16</f>
        <v>19.283333333333331</v>
      </c>
      <c r="J9" s="48">
        <f>C22</f>
        <v>18.166666666666668</v>
      </c>
      <c r="K9" s="48">
        <f>C28</f>
        <v>19.183333333333334</v>
      </c>
      <c r="L9" s="45">
        <f t="shared" si="1"/>
        <v>73.033333333333331</v>
      </c>
      <c r="M9" s="46">
        <f t="shared" si="2"/>
        <v>7</v>
      </c>
    </row>
    <row r="10" spans="1:13" x14ac:dyDescent="0.25">
      <c r="A10" s="65" t="s">
        <v>20</v>
      </c>
      <c r="B10" s="65"/>
      <c r="C10" s="33" t="s">
        <v>42</v>
      </c>
      <c r="D10" s="33" t="s">
        <v>43</v>
      </c>
      <c r="F10" s="44" t="s">
        <v>89</v>
      </c>
      <c r="G10" s="40" t="s">
        <v>45</v>
      </c>
      <c r="H10" s="48">
        <f>C5</f>
        <v>22.15</v>
      </c>
      <c r="I10" s="48">
        <f>C11</f>
        <v>23.183333333333334</v>
      </c>
      <c r="J10" s="48">
        <f>C24</f>
        <v>24.316666666666663</v>
      </c>
      <c r="K10" s="48">
        <f>C30</f>
        <v>20.833333333333332</v>
      </c>
      <c r="L10" s="45">
        <f t="shared" si="1"/>
        <v>90.48333333333332</v>
      </c>
      <c r="M10" s="46">
        <f t="shared" si="2"/>
        <v>4</v>
      </c>
    </row>
    <row r="11" spans="1:13" x14ac:dyDescent="0.25">
      <c r="A11" s="42">
        <v>8</v>
      </c>
      <c r="B11" s="43" t="s">
        <v>78</v>
      </c>
      <c r="C11" s="45">
        <f>MAYOR!R15</f>
        <v>23.183333333333334</v>
      </c>
      <c r="D11" s="46">
        <f>_xlfn.RANK.EQ(C11,$C$11:$C$17,)</f>
        <v>5</v>
      </c>
      <c r="G11" s="31"/>
    </row>
    <row r="12" spans="1:13" x14ac:dyDescent="0.25">
      <c r="A12" s="42">
        <v>9</v>
      </c>
      <c r="B12" s="43" t="s">
        <v>79</v>
      </c>
      <c r="C12" s="45">
        <f>MAYOR!R16</f>
        <v>29.716666666666669</v>
      </c>
      <c r="D12" s="46">
        <f t="shared" ref="D12:D17" si="3">_xlfn.RANK.EQ(C12,$C$11:$C$17,)</f>
        <v>2</v>
      </c>
    </row>
    <row r="13" spans="1:13" x14ac:dyDescent="0.25">
      <c r="A13" s="42">
        <v>10</v>
      </c>
      <c r="B13" s="43" t="s">
        <v>80</v>
      </c>
      <c r="C13" s="45">
        <f>MAYOR!R17</f>
        <v>21.883333333333333</v>
      </c>
      <c r="D13" s="46">
        <f t="shared" si="3"/>
        <v>6</v>
      </c>
      <c r="F13" s="85" t="s">
        <v>49</v>
      </c>
      <c r="G13" s="85"/>
      <c r="H13" s="85"/>
      <c r="I13" s="85"/>
      <c r="J13" s="85"/>
      <c r="K13" s="85"/>
      <c r="L13" s="85"/>
      <c r="M13" s="85"/>
    </row>
    <row r="14" spans="1:13" x14ac:dyDescent="0.25">
      <c r="A14" s="42">
        <v>11</v>
      </c>
      <c r="B14" s="43" t="s">
        <v>81</v>
      </c>
      <c r="C14" s="45">
        <f>MAYOR!R18</f>
        <v>24.200000000000003</v>
      </c>
      <c r="D14" s="46">
        <f t="shared" si="3"/>
        <v>4</v>
      </c>
      <c r="F14" s="66" t="s">
        <v>110</v>
      </c>
      <c r="G14" s="66"/>
      <c r="H14" s="73" t="s">
        <v>42</v>
      </c>
      <c r="I14" s="75" t="s">
        <v>42</v>
      </c>
      <c r="J14" s="77" t="s">
        <v>42</v>
      </c>
      <c r="K14" s="88" t="s">
        <v>17</v>
      </c>
      <c r="L14" s="89"/>
      <c r="M14" s="81" t="s">
        <v>43</v>
      </c>
    </row>
    <row r="15" spans="1:13" x14ac:dyDescent="0.25">
      <c r="A15" s="42">
        <v>12</v>
      </c>
      <c r="B15" s="43" t="s">
        <v>82</v>
      </c>
      <c r="C15" s="45">
        <f>MAYOR!R19</f>
        <v>30.183333333333334</v>
      </c>
      <c r="D15" s="46">
        <f t="shared" si="3"/>
        <v>1</v>
      </c>
      <c r="F15" s="72" t="s">
        <v>44</v>
      </c>
      <c r="G15" s="72"/>
      <c r="H15" s="74"/>
      <c r="I15" s="76"/>
      <c r="J15" s="78"/>
      <c r="K15" s="90"/>
      <c r="L15" s="91"/>
      <c r="M15" s="82"/>
    </row>
    <row r="16" spans="1:13" x14ac:dyDescent="0.25">
      <c r="A16" s="42">
        <v>13</v>
      </c>
      <c r="B16" s="43" t="s">
        <v>76</v>
      </c>
      <c r="C16" s="45">
        <f>MAYOR!R20</f>
        <v>19.283333333333331</v>
      </c>
      <c r="D16" s="46">
        <f t="shared" si="3"/>
        <v>7</v>
      </c>
      <c r="F16" s="83" t="s">
        <v>94</v>
      </c>
      <c r="G16" s="84" t="s">
        <v>47</v>
      </c>
      <c r="H16" s="92">
        <v>97.35</v>
      </c>
      <c r="I16" s="92">
        <v>91.800000000000011</v>
      </c>
      <c r="J16" s="92">
        <v>86.766666666666652</v>
      </c>
      <c r="K16" s="93">
        <f>SUM(H16:J18)</f>
        <v>275.91666666666663</v>
      </c>
      <c r="L16" s="94"/>
      <c r="M16" s="84">
        <v>1</v>
      </c>
    </row>
    <row r="17" spans="1:13" x14ac:dyDescent="0.25">
      <c r="A17" s="42">
        <v>14</v>
      </c>
      <c r="B17" s="43" t="s">
        <v>77</v>
      </c>
      <c r="C17" s="45">
        <f>MAYOR!R21</f>
        <v>25.1</v>
      </c>
      <c r="D17" s="46">
        <f t="shared" si="3"/>
        <v>3</v>
      </c>
      <c r="F17" s="83"/>
      <c r="G17" s="84"/>
      <c r="H17" s="92"/>
      <c r="I17" s="92"/>
      <c r="J17" s="92"/>
      <c r="K17" s="95"/>
      <c r="L17" s="96"/>
      <c r="M17" s="84"/>
    </row>
    <row r="18" spans="1:13" x14ac:dyDescent="0.25">
      <c r="A18" s="65" t="s">
        <v>84</v>
      </c>
      <c r="B18" s="65"/>
      <c r="C18" s="33" t="s">
        <v>42</v>
      </c>
      <c r="D18" s="33" t="s">
        <v>43</v>
      </c>
      <c r="F18" s="83"/>
      <c r="G18" s="84"/>
      <c r="H18" s="92"/>
      <c r="I18" s="92"/>
      <c r="J18" s="92"/>
      <c r="K18" s="97"/>
      <c r="L18" s="98"/>
      <c r="M18" s="84"/>
    </row>
    <row r="19" spans="1:13" ht="15" customHeight="1" x14ac:dyDescent="0.25">
      <c r="A19" s="42">
        <v>15</v>
      </c>
      <c r="B19" s="43" t="s">
        <v>80</v>
      </c>
      <c r="C19" s="45">
        <f>MAYOR!R26</f>
        <v>20.2</v>
      </c>
      <c r="D19" s="46">
        <f>_xlfn.RANK.EQ(C19,$C$19:$C$25,0)</f>
        <v>6</v>
      </c>
    </row>
    <row r="20" spans="1:13" x14ac:dyDescent="0.25">
      <c r="A20" s="42">
        <v>16</v>
      </c>
      <c r="B20" s="43" t="s">
        <v>81</v>
      </c>
      <c r="C20" s="45">
        <f>MAYOR!R27</f>
        <v>23.633333333333333</v>
      </c>
      <c r="D20" s="46">
        <f t="shared" ref="D20:D25" si="4">_xlfn.RANK.EQ(C20,$C$19:$C$25,0)</f>
        <v>5</v>
      </c>
    </row>
    <row r="21" spans="1:13" x14ac:dyDescent="0.25">
      <c r="A21" s="42">
        <v>17</v>
      </c>
      <c r="B21" s="43" t="s">
        <v>82</v>
      </c>
      <c r="C21" s="45">
        <f>MAYOR!R28</f>
        <v>28.466666666666665</v>
      </c>
      <c r="D21" s="46">
        <f t="shared" si="4"/>
        <v>1</v>
      </c>
    </row>
    <row r="22" spans="1:13" x14ac:dyDescent="0.25">
      <c r="A22" s="42">
        <v>18</v>
      </c>
      <c r="B22" s="43" t="s">
        <v>76</v>
      </c>
      <c r="C22" s="45">
        <f>MAYOR!R29</f>
        <v>18.166666666666668</v>
      </c>
      <c r="D22" s="46">
        <f t="shared" si="4"/>
        <v>7</v>
      </c>
    </row>
    <row r="23" spans="1:13" x14ac:dyDescent="0.25">
      <c r="A23" s="42">
        <v>19</v>
      </c>
      <c r="B23" s="43" t="s">
        <v>77</v>
      </c>
      <c r="C23" s="45">
        <f>MAYOR!R30</f>
        <v>25.433333333333337</v>
      </c>
      <c r="D23" s="46">
        <f t="shared" si="4"/>
        <v>3</v>
      </c>
    </row>
    <row r="24" spans="1:13" x14ac:dyDescent="0.25">
      <c r="A24" s="42">
        <v>20</v>
      </c>
      <c r="B24" s="43" t="s">
        <v>78</v>
      </c>
      <c r="C24" s="45">
        <f>MAYOR!R31</f>
        <v>24.316666666666663</v>
      </c>
      <c r="D24" s="46">
        <f t="shared" si="4"/>
        <v>4</v>
      </c>
    </row>
    <row r="25" spans="1:13" x14ac:dyDescent="0.25">
      <c r="A25" s="42">
        <v>21</v>
      </c>
      <c r="B25" s="43" t="s">
        <v>79</v>
      </c>
      <c r="C25" s="45">
        <f>MAYOR!R32</f>
        <v>27.616666666666667</v>
      </c>
      <c r="D25" s="46">
        <f t="shared" si="4"/>
        <v>2</v>
      </c>
    </row>
    <row r="26" spans="1:13" x14ac:dyDescent="0.25">
      <c r="A26" s="65" t="s">
        <v>21</v>
      </c>
      <c r="B26" s="65"/>
      <c r="C26" s="33" t="s">
        <v>42</v>
      </c>
      <c r="D26" s="33" t="s">
        <v>43</v>
      </c>
      <c r="G26" s="31"/>
    </row>
    <row r="27" spans="1:13" x14ac:dyDescent="0.25">
      <c r="A27" s="42">
        <v>22</v>
      </c>
      <c r="B27" s="43" t="s">
        <v>82</v>
      </c>
      <c r="C27" s="45">
        <f>MAYOR!R37</f>
        <v>27.233333333333334</v>
      </c>
      <c r="D27" s="46">
        <f>_xlfn.RANK.EQ(C27,$C$27:$C$33,0)</f>
        <v>1</v>
      </c>
      <c r="G27" s="31"/>
    </row>
    <row r="28" spans="1:13" x14ac:dyDescent="0.25">
      <c r="A28" s="42">
        <v>23</v>
      </c>
      <c r="B28" s="43" t="s">
        <v>76</v>
      </c>
      <c r="C28" s="45">
        <f>MAYOR!R38</f>
        <v>19.183333333333334</v>
      </c>
      <c r="D28" s="46">
        <f t="shared" ref="D28:D33" si="5">_xlfn.RANK.EQ(C28,$C$27:$C$33,0)</f>
        <v>5</v>
      </c>
      <c r="G28" s="31"/>
    </row>
    <row r="29" spans="1:13" x14ac:dyDescent="0.25">
      <c r="A29" s="42">
        <v>24</v>
      </c>
      <c r="B29" s="43" t="s">
        <v>77</v>
      </c>
      <c r="C29" s="45">
        <f>MAYOR!R39</f>
        <v>17.533333333333331</v>
      </c>
      <c r="D29" s="46">
        <f t="shared" si="5"/>
        <v>6</v>
      </c>
      <c r="G29" s="31"/>
    </row>
    <row r="30" spans="1:13" x14ac:dyDescent="0.25">
      <c r="A30" s="42">
        <v>25</v>
      </c>
      <c r="B30" s="43" t="s">
        <v>78</v>
      </c>
      <c r="C30" s="45">
        <f>MAYOR!R40</f>
        <v>20.833333333333332</v>
      </c>
      <c r="D30" s="46">
        <f t="shared" si="5"/>
        <v>4</v>
      </c>
      <c r="G30" s="31"/>
    </row>
    <row r="31" spans="1:13" x14ac:dyDescent="0.25">
      <c r="A31" s="42">
        <v>26</v>
      </c>
      <c r="B31" s="43" t="s">
        <v>79</v>
      </c>
      <c r="C31" s="45">
        <f>MAYOR!R41</f>
        <v>23.316666666666666</v>
      </c>
      <c r="D31" s="46">
        <f t="shared" si="5"/>
        <v>2</v>
      </c>
      <c r="G31" s="31"/>
    </row>
    <row r="32" spans="1:13" x14ac:dyDescent="0.25">
      <c r="A32" s="42">
        <v>27</v>
      </c>
      <c r="B32" s="43" t="s">
        <v>80</v>
      </c>
      <c r="C32" s="45">
        <f>MAYOR!R42</f>
        <v>13.416666666666664</v>
      </c>
      <c r="D32" s="46">
        <f t="shared" si="5"/>
        <v>7</v>
      </c>
      <c r="G32" s="31"/>
    </row>
    <row r="33" spans="1:7" x14ac:dyDescent="0.25">
      <c r="A33" s="42">
        <v>28</v>
      </c>
      <c r="B33" s="43" t="s">
        <v>81</v>
      </c>
      <c r="C33" s="45">
        <f>MAYOR!R43</f>
        <v>21.383333333333333</v>
      </c>
      <c r="D33" s="46">
        <f t="shared" si="5"/>
        <v>3</v>
      </c>
      <c r="G33" s="31"/>
    </row>
    <row r="34" spans="1:7" x14ac:dyDescent="0.25">
      <c r="F34" s="49"/>
      <c r="G34" s="31"/>
    </row>
    <row r="35" spans="1:7" x14ac:dyDescent="0.25">
      <c r="F35" s="49"/>
      <c r="G35" s="31"/>
    </row>
    <row r="36" spans="1:7" x14ac:dyDescent="0.25">
      <c r="F36" s="49"/>
      <c r="G36" s="31"/>
    </row>
    <row r="37" spans="1:7" x14ac:dyDescent="0.25">
      <c r="F37" s="49"/>
      <c r="G37" s="31"/>
    </row>
    <row r="38" spans="1:7" ht="15" customHeight="1" x14ac:dyDescent="0.25"/>
    <row r="41" spans="1:7" ht="15" customHeight="1" x14ac:dyDescent="0.25"/>
  </sheetData>
  <sortState ref="E4:F10">
    <sortCondition ref="E3"/>
  </sortState>
  <mergeCells count="29">
    <mergeCell ref="F13:M13"/>
    <mergeCell ref="F14:G14"/>
    <mergeCell ref="H14:H15"/>
    <mergeCell ref="I14:I15"/>
    <mergeCell ref="J14:J15"/>
    <mergeCell ref="M14:M15"/>
    <mergeCell ref="F15:G15"/>
    <mergeCell ref="K14:L15"/>
    <mergeCell ref="A18:B18"/>
    <mergeCell ref="A26:B26"/>
    <mergeCell ref="M16:M18"/>
    <mergeCell ref="F16:F18"/>
    <mergeCell ref="G16:G18"/>
    <mergeCell ref="H16:H18"/>
    <mergeCell ref="I16:I18"/>
    <mergeCell ref="J16:J18"/>
    <mergeCell ref="K16:L18"/>
    <mergeCell ref="A10:B10"/>
    <mergeCell ref="A1:D1"/>
    <mergeCell ref="F1:M1"/>
    <mergeCell ref="A2:B2"/>
    <mergeCell ref="F2:G2"/>
    <mergeCell ref="H2:H3"/>
    <mergeCell ref="I2:I3"/>
    <mergeCell ref="J2:J3"/>
    <mergeCell ref="L2:L3"/>
    <mergeCell ref="M2:M3"/>
    <mergeCell ref="F3:G3"/>
    <mergeCell ref="K2:K3"/>
  </mergeCells>
  <conditionalFormatting sqref="C3:C9">
    <cfRule type="duplicateValues" dxfId="3" priority="5"/>
  </conditionalFormatting>
  <conditionalFormatting sqref="C11:C17">
    <cfRule type="duplicateValues" dxfId="2" priority="4"/>
  </conditionalFormatting>
  <conditionalFormatting sqref="C19:C25">
    <cfRule type="duplicateValues" dxfId="1" priority="3"/>
  </conditionalFormatting>
  <conditionalFormatting sqref="C27:C33">
    <cfRule type="duplicateValues" dxfId="0" priority="2"/>
  </conditionalFormatting>
  <pageMargins left="0.7" right="0.7" top="0.75" bottom="0.75" header="0.3" footer="0.3"/>
  <pageSetup paperSize="9" orientation="portrait" horizontalDpi="200" verticalDpi="200" copies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C04CB-24A5-4B7E-A4F7-504B419587C8}">
  <sheetPr>
    <tabColor rgb="FFFF66CC"/>
  </sheetPr>
  <dimension ref="A1:S47"/>
  <sheetViews>
    <sheetView topLeftCell="A31" zoomScaleNormal="100" workbookViewId="0">
      <selection activeCell="O49" sqref="O49"/>
    </sheetView>
  </sheetViews>
  <sheetFormatPr baseColWidth="10" defaultRowHeight="15" x14ac:dyDescent="0.25"/>
  <cols>
    <col min="1" max="1" width="3.140625" bestFit="1" customWidth="1"/>
    <col min="2" max="2" width="28.28515625" bestFit="1" customWidth="1"/>
    <col min="3" max="4" width="8.7109375" style="31" customWidth="1"/>
    <col min="5" max="5" width="10.7109375" customWidth="1"/>
    <col min="6" max="9" width="8.7109375" style="31" customWidth="1"/>
    <col min="10" max="10" width="10.7109375" customWidth="1"/>
    <col min="11" max="11" width="10.7109375" style="32" customWidth="1"/>
    <col min="12" max="14" width="8.7109375" style="31" customWidth="1"/>
    <col min="15" max="16" width="10.7109375" customWidth="1"/>
  </cols>
  <sheetData>
    <row r="1" spans="1:19" x14ac:dyDescent="0.25">
      <c r="A1" s="62" t="s">
        <v>101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x14ac:dyDescent="0.25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19" ht="60" x14ac:dyDescent="0.25">
      <c r="A3" s="1" t="s">
        <v>1</v>
      </c>
      <c r="B3" s="1" t="s">
        <v>2</v>
      </c>
      <c r="C3" s="2" t="s">
        <v>3</v>
      </c>
      <c r="D3" s="3" t="s">
        <v>4</v>
      </c>
      <c r="E3" s="4" t="s">
        <v>5</v>
      </c>
      <c r="F3" s="5" t="s">
        <v>6</v>
      </c>
      <c r="G3" s="6" t="s">
        <v>7</v>
      </c>
      <c r="H3" s="50" t="s">
        <v>8</v>
      </c>
      <c r="I3" s="7" t="s">
        <v>111</v>
      </c>
      <c r="J3" s="4" t="s">
        <v>9</v>
      </c>
      <c r="K3" s="8" t="s">
        <v>10</v>
      </c>
      <c r="L3" s="9" t="s">
        <v>11</v>
      </c>
      <c r="M3" s="10" t="s">
        <v>12</v>
      </c>
      <c r="N3" s="11" t="s">
        <v>13</v>
      </c>
      <c r="O3" s="4" t="s">
        <v>14</v>
      </c>
      <c r="P3" s="4" t="s">
        <v>15</v>
      </c>
      <c r="Q3" s="12" t="s">
        <v>16</v>
      </c>
      <c r="R3" s="13" t="s">
        <v>17</v>
      </c>
      <c r="S3" s="12" t="s">
        <v>18</v>
      </c>
    </row>
    <row r="4" spans="1:19" s="30" customFormat="1" x14ac:dyDescent="0.25">
      <c r="A4" s="14">
        <v>1</v>
      </c>
      <c r="B4" s="15" t="s">
        <v>95</v>
      </c>
      <c r="C4" s="16">
        <v>6</v>
      </c>
      <c r="D4" s="17">
        <v>3.4</v>
      </c>
      <c r="E4" s="18">
        <f t="shared" ref="E4:E6" si="0">SUM(C4:D4)</f>
        <v>9.4</v>
      </c>
      <c r="F4" s="19">
        <v>2.1</v>
      </c>
      <c r="G4" s="20">
        <v>2.4</v>
      </c>
      <c r="H4" s="51">
        <v>2.1</v>
      </c>
      <c r="I4" s="21">
        <v>2.6</v>
      </c>
      <c r="J4" s="22">
        <f t="shared" ref="J4" si="1">((SUM(F4:I4)-MAX(F4:I4)-MIN(F4:I4))/2)</f>
        <v>2.25</v>
      </c>
      <c r="K4" s="23">
        <f t="shared" ref="K4:K9" si="2">(10-J4)</f>
        <v>7.75</v>
      </c>
      <c r="L4" s="24">
        <v>1.9</v>
      </c>
      <c r="M4" s="25">
        <v>2.2000000000000002</v>
      </c>
      <c r="N4" s="26">
        <v>2.4</v>
      </c>
      <c r="O4" s="22">
        <f t="shared" ref="O4:O9" si="3">AVERAGE(L4:N4)</f>
        <v>2.1666666666666665</v>
      </c>
      <c r="P4" s="22">
        <f>10-O4</f>
        <v>7.8333333333333339</v>
      </c>
      <c r="Q4" s="27">
        <v>0</v>
      </c>
      <c r="R4" s="28">
        <f t="shared" ref="R4:R9" si="4">E4+K4+P4-Q4</f>
        <v>24.983333333333334</v>
      </c>
      <c r="S4" s="29">
        <f>_xlfn.RANK.EQ(R4,$R$4:$R$9,0)</f>
        <v>1</v>
      </c>
    </row>
    <row r="5" spans="1:19" s="30" customFormat="1" x14ac:dyDescent="0.25">
      <c r="A5" s="14">
        <v>2</v>
      </c>
      <c r="B5" s="15" t="s">
        <v>96</v>
      </c>
      <c r="C5" s="16">
        <v>4.7</v>
      </c>
      <c r="D5" s="17">
        <v>3.5</v>
      </c>
      <c r="E5" s="18">
        <f t="shared" si="0"/>
        <v>8.1999999999999993</v>
      </c>
      <c r="F5" s="19">
        <v>2.2000000000000002</v>
      </c>
      <c r="G5" s="20">
        <v>3</v>
      </c>
      <c r="H5" s="51">
        <v>1.9</v>
      </c>
      <c r="I5" s="21">
        <v>1.9</v>
      </c>
      <c r="J5" s="22">
        <f t="shared" ref="J5:J9" si="5">((SUM(F5:I5)-MAX(F5:I5)-MIN(F5:I5))/2)</f>
        <v>2.0499999999999998</v>
      </c>
      <c r="K5" s="23">
        <f t="shared" si="2"/>
        <v>7.95</v>
      </c>
      <c r="L5" s="24">
        <v>1.7</v>
      </c>
      <c r="M5" s="25">
        <v>1.7</v>
      </c>
      <c r="N5" s="26">
        <v>1.6</v>
      </c>
      <c r="O5" s="22">
        <f t="shared" si="3"/>
        <v>1.6666666666666667</v>
      </c>
      <c r="P5" s="22">
        <f t="shared" ref="P5:P9" si="6">10-O5</f>
        <v>8.3333333333333339</v>
      </c>
      <c r="Q5" s="27">
        <v>0</v>
      </c>
      <c r="R5" s="28">
        <f t="shared" si="4"/>
        <v>24.483333333333334</v>
      </c>
      <c r="S5" s="29">
        <f t="shared" ref="S5:S9" si="7">_xlfn.RANK.EQ(R5,$R$4:$R$9,0)</f>
        <v>3</v>
      </c>
    </row>
    <row r="6" spans="1:19" s="30" customFormat="1" x14ac:dyDescent="0.25">
      <c r="A6" s="14">
        <v>3</v>
      </c>
      <c r="B6" s="15" t="s">
        <v>97</v>
      </c>
      <c r="C6" s="16">
        <v>2.6</v>
      </c>
      <c r="D6" s="17">
        <v>0.8</v>
      </c>
      <c r="E6" s="18">
        <f t="shared" si="0"/>
        <v>3.4000000000000004</v>
      </c>
      <c r="F6" s="19">
        <v>5.9</v>
      </c>
      <c r="G6" s="20">
        <v>5.3</v>
      </c>
      <c r="H6" s="51">
        <v>5.8</v>
      </c>
      <c r="I6" s="21">
        <v>5.2</v>
      </c>
      <c r="J6" s="22">
        <f t="shared" si="5"/>
        <v>5.5499999999999989</v>
      </c>
      <c r="K6" s="23">
        <f t="shared" si="2"/>
        <v>4.4500000000000011</v>
      </c>
      <c r="L6" s="24">
        <v>4.9000000000000004</v>
      </c>
      <c r="M6" s="25">
        <v>4.9000000000000004</v>
      </c>
      <c r="N6" s="26">
        <v>4.7</v>
      </c>
      <c r="O6" s="22">
        <f t="shared" si="3"/>
        <v>4.833333333333333</v>
      </c>
      <c r="P6" s="22">
        <f t="shared" si="6"/>
        <v>5.166666666666667</v>
      </c>
      <c r="Q6" s="27">
        <v>0.9</v>
      </c>
      <c r="R6" s="28">
        <f t="shared" si="4"/>
        <v>12.116666666666669</v>
      </c>
      <c r="S6" s="29">
        <f t="shared" si="7"/>
        <v>6</v>
      </c>
    </row>
    <row r="7" spans="1:19" x14ac:dyDescent="0.25">
      <c r="A7" s="14">
        <v>4</v>
      </c>
      <c r="B7" s="15" t="s">
        <v>98</v>
      </c>
      <c r="C7" s="16">
        <v>3.1</v>
      </c>
      <c r="D7" s="17">
        <v>1.5</v>
      </c>
      <c r="E7" s="18">
        <f t="shared" ref="E7:E9" si="8">SUM(C7:D7)</f>
        <v>4.5999999999999996</v>
      </c>
      <c r="F7" s="19">
        <v>4.7</v>
      </c>
      <c r="G7" s="20">
        <v>3.2</v>
      </c>
      <c r="H7" s="51">
        <v>3.8</v>
      </c>
      <c r="I7" s="21">
        <v>2.9</v>
      </c>
      <c r="J7" s="22">
        <f t="shared" si="5"/>
        <v>3.4999999999999991</v>
      </c>
      <c r="K7" s="23">
        <f t="shared" si="2"/>
        <v>6.5000000000000009</v>
      </c>
      <c r="L7" s="24">
        <v>3.1</v>
      </c>
      <c r="M7" s="25">
        <v>3.3</v>
      </c>
      <c r="N7" s="26">
        <v>2.9</v>
      </c>
      <c r="O7" s="22">
        <f t="shared" si="3"/>
        <v>3.1</v>
      </c>
      <c r="P7" s="22">
        <f t="shared" si="6"/>
        <v>6.9</v>
      </c>
      <c r="Q7" s="27">
        <v>0</v>
      </c>
      <c r="R7" s="28">
        <f t="shared" si="4"/>
        <v>18</v>
      </c>
      <c r="S7" s="29">
        <f t="shared" si="7"/>
        <v>4</v>
      </c>
    </row>
    <row r="8" spans="1:19" x14ac:dyDescent="0.25">
      <c r="A8" s="14">
        <v>5</v>
      </c>
      <c r="B8" s="15" t="s">
        <v>99</v>
      </c>
      <c r="C8" s="16">
        <v>4.9000000000000004</v>
      </c>
      <c r="D8" s="17">
        <v>4.5999999999999996</v>
      </c>
      <c r="E8" s="18">
        <f t="shared" si="8"/>
        <v>9.5</v>
      </c>
      <c r="F8" s="19">
        <v>2.4</v>
      </c>
      <c r="G8" s="20">
        <v>1.9</v>
      </c>
      <c r="H8" s="51">
        <v>2</v>
      </c>
      <c r="I8" s="21">
        <v>3.1</v>
      </c>
      <c r="J8" s="22">
        <f t="shared" si="5"/>
        <v>2.2000000000000002</v>
      </c>
      <c r="K8" s="23">
        <f t="shared" si="2"/>
        <v>7.8</v>
      </c>
      <c r="L8" s="24">
        <v>2.5</v>
      </c>
      <c r="M8" s="25">
        <v>3.1</v>
      </c>
      <c r="N8" s="26">
        <v>2.8</v>
      </c>
      <c r="O8" s="22">
        <f t="shared" si="3"/>
        <v>2.7999999999999994</v>
      </c>
      <c r="P8" s="22">
        <f t="shared" si="6"/>
        <v>7.2000000000000011</v>
      </c>
      <c r="Q8" s="27">
        <v>0</v>
      </c>
      <c r="R8" s="28">
        <f t="shared" si="4"/>
        <v>24.5</v>
      </c>
      <c r="S8" s="29">
        <f t="shared" si="7"/>
        <v>2</v>
      </c>
    </row>
    <row r="9" spans="1:19" x14ac:dyDescent="0.25">
      <c r="A9" s="14">
        <v>6</v>
      </c>
      <c r="B9" s="15" t="s">
        <v>100</v>
      </c>
      <c r="C9" s="16">
        <v>3.7</v>
      </c>
      <c r="D9" s="17">
        <v>0.8</v>
      </c>
      <c r="E9" s="18">
        <f t="shared" si="8"/>
        <v>4.5</v>
      </c>
      <c r="F9" s="19">
        <v>4.5999999999999996</v>
      </c>
      <c r="G9" s="20">
        <v>3.6</v>
      </c>
      <c r="H9" s="51">
        <v>4.2</v>
      </c>
      <c r="I9" s="21">
        <v>4.4000000000000004</v>
      </c>
      <c r="J9" s="22">
        <f t="shared" si="5"/>
        <v>4.2999999999999989</v>
      </c>
      <c r="K9" s="23">
        <f t="shared" si="2"/>
        <v>5.7000000000000011</v>
      </c>
      <c r="L9" s="24">
        <v>3.4</v>
      </c>
      <c r="M9" s="25">
        <v>3.2</v>
      </c>
      <c r="N9" s="26">
        <v>3.3</v>
      </c>
      <c r="O9" s="22">
        <f t="shared" si="3"/>
        <v>3.2999999999999994</v>
      </c>
      <c r="P9" s="22">
        <f t="shared" si="6"/>
        <v>6.7000000000000011</v>
      </c>
      <c r="Q9" s="27">
        <v>0</v>
      </c>
      <c r="R9" s="28">
        <f t="shared" si="4"/>
        <v>16.900000000000002</v>
      </c>
      <c r="S9" s="29">
        <f t="shared" si="7"/>
        <v>5</v>
      </c>
    </row>
    <row r="11" spans="1:19" x14ac:dyDescent="0.25">
      <c r="A11" s="62" t="s">
        <v>101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</row>
    <row r="12" spans="1:19" x14ac:dyDescent="0.25">
      <c r="A12" s="63" t="s">
        <v>20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</row>
    <row r="13" spans="1:19" ht="60" x14ac:dyDescent="0.25">
      <c r="A13" s="1" t="s">
        <v>1</v>
      </c>
      <c r="B13" s="1" t="s">
        <v>2</v>
      </c>
      <c r="C13" s="2" t="s">
        <v>3</v>
      </c>
      <c r="D13" s="3" t="s">
        <v>4</v>
      </c>
      <c r="E13" s="4" t="s">
        <v>5</v>
      </c>
      <c r="F13" s="5" t="s">
        <v>6</v>
      </c>
      <c r="G13" s="6" t="s">
        <v>7</v>
      </c>
      <c r="H13" s="50" t="s">
        <v>8</v>
      </c>
      <c r="I13" s="7" t="s">
        <v>111</v>
      </c>
      <c r="J13" s="4" t="s">
        <v>9</v>
      </c>
      <c r="K13" s="8" t="s">
        <v>10</v>
      </c>
      <c r="L13" s="9" t="s">
        <v>11</v>
      </c>
      <c r="M13" s="10" t="s">
        <v>12</v>
      </c>
      <c r="N13" s="11" t="s">
        <v>13</v>
      </c>
      <c r="O13" s="4" t="s">
        <v>14</v>
      </c>
      <c r="P13" s="4" t="s">
        <v>15</v>
      </c>
      <c r="Q13" s="12" t="s">
        <v>16</v>
      </c>
      <c r="R13" s="13" t="s">
        <v>17</v>
      </c>
      <c r="S13" s="12" t="s">
        <v>18</v>
      </c>
    </row>
    <row r="14" spans="1:19" x14ac:dyDescent="0.25">
      <c r="A14" s="14">
        <v>7</v>
      </c>
      <c r="B14" s="15" t="s">
        <v>98</v>
      </c>
      <c r="C14" s="16">
        <v>4.8</v>
      </c>
      <c r="D14" s="17">
        <v>2.1</v>
      </c>
      <c r="E14" s="18">
        <f t="shared" ref="E14:E16" si="9">SUM(C14:D14)</f>
        <v>6.9</v>
      </c>
      <c r="F14" s="19">
        <v>5</v>
      </c>
      <c r="G14" s="20">
        <v>3.8</v>
      </c>
      <c r="H14" s="51">
        <v>3.3</v>
      </c>
      <c r="I14" s="21">
        <v>3.3</v>
      </c>
      <c r="J14" s="22">
        <f t="shared" ref="J14:J19" si="10">((SUM(F14:I14)-MAX(F14:I14)-MIN(F14:I14))/2)</f>
        <v>3.5500000000000012</v>
      </c>
      <c r="K14" s="23">
        <f t="shared" ref="K14:K19" si="11">(10-J14)</f>
        <v>6.4499999999999993</v>
      </c>
      <c r="L14" s="24">
        <v>3.6</v>
      </c>
      <c r="M14" s="25">
        <v>4</v>
      </c>
      <c r="N14" s="26">
        <v>3.8</v>
      </c>
      <c r="O14" s="22">
        <f t="shared" ref="O14:O19" si="12">AVERAGE(L14:N14)</f>
        <v>3.7999999999999994</v>
      </c>
      <c r="P14" s="22">
        <f>10-O14</f>
        <v>6.2000000000000011</v>
      </c>
      <c r="Q14" s="27">
        <v>0</v>
      </c>
      <c r="R14" s="28">
        <f t="shared" ref="R14:R19" si="13">E14+K14+P14-Q14</f>
        <v>19.55</v>
      </c>
      <c r="S14" s="29">
        <f>_xlfn.RANK.EQ(R14,$R$14:$R$19,0)</f>
        <v>4</v>
      </c>
    </row>
    <row r="15" spans="1:19" x14ac:dyDescent="0.25">
      <c r="A15" s="14">
        <v>8</v>
      </c>
      <c r="B15" s="15" t="s">
        <v>99</v>
      </c>
      <c r="C15" s="16">
        <v>5.0999999999999996</v>
      </c>
      <c r="D15" s="17">
        <v>4.3</v>
      </c>
      <c r="E15" s="18">
        <f t="shared" si="9"/>
        <v>9.3999999999999986</v>
      </c>
      <c r="F15" s="19">
        <v>1.7</v>
      </c>
      <c r="G15" s="20">
        <v>2.8</v>
      </c>
      <c r="H15" s="51">
        <v>2.2000000000000002</v>
      </c>
      <c r="I15" s="21">
        <v>3</v>
      </c>
      <c r="J15" s="22">
        <f t="shared" si="10"/>
        <v>2.4999999999999996</v>
      </c>
      <c r="K15" s="23">
        <f t="shared" si="11"/>
        <v>7.5</v>
      </c>
      <c r="L15" s="24">
        <v>2.8</v>
      </c>
      <c r="M15" s="25">
        <v>2.2999999999999998</v>
      </c>
      <c r="N15" s="26">
        <v>2.5</v>
      </c>
      <c r="O15" s="22">
        <f t="shared" si="12"/>
        <v>2.5333333333333332</v>
      </c>
      <c r="P15" s="22">
        <f t="shared" ref="P15:P19" si="14">10-O15</f>
        <v>7.4666666666666668</v>
      </c>
      <c r="Q15" s="27">
        <v>0</v>
      </c>
      <c r="R15" s="28">
        <f t="shared" si="13"/>
        <v>24.366666666666667</v>
      </c>
      <c r="S15" s="29">
        <f t="shared" ref="S15:S19" si="15">_xlfn.RANK.EQ(R15,$R$14:$R$19,0)</f>
        <v>2</v>
      </c>
    </row>
    <row r="16" spans="1:19" x14ac:dyDescent="0.25">
      <c r="A16" s="14">
        <v>9</v>
      </c>
      <c r="B16" s="15" t="s">
        <v>100</v>
      </c>
      <c r="C16" s="16">
        <v>2.1</v>
      </c>
      <c r="D16" s="17">
        <v>0.8</v>
      </c>
      <c r="E16" s="18">
        <f t="shared" si="9"/>
        <v>2.9000000000000004</v>
      </c>
      <c r="F16" s="19">
        <v>5.3</v>
      </c>
      <c r="G16" s="20">
        <v>4.5999999999999996</v>
      </c>
      <c r="H16" s="51">
        <v>4.5999999999999996</v>
      </c>
      <c r="I16" s="21">
        <v>4.9000000000000004</v>
      </c>
      <c r="J16" s="22">
        <f t="shared" si="10"/>
        <v>4.7499999999999991</v>
      </c>
      <c r="K16" s="23">
        <f t="shared" si="11"/>
        <v>5.2500000000000009</v>
      </c>
      <c r="L16" s="24">
        <v>3.3</v>
      </c>
      <c r="M16" s="25">
        <v>3.1</v>
      </c>
      <c r="N16" s="26">
        <v>3.7</v>
      </c>
      <c r="O16" s="22">
        <f t="shared" si="12"/>
        <v>3.3666666666666671</v>
      </c>
      <c r="P16" s="22">
        <f t="shared" si="14"/>
        <v>6.6333333333333329</v>
      </c>
      <c r="Q16" s="27">
        <v>0</v>
      </c>
      <c r="R16" s="28">
        <f t="shared" si="13"/>
        <v>14.783333333333335</v>
      </c>
      <c r="S16" s="29">
        <f t="shared" si="15"/>
        <v>6</v>
      </c>
    </row>
    <row r="17" spans="1:19" x14ac:dyDescent="0.25">
      <c r="A17" s="14">
        <v>10</v>
      </c>
      <c r="B17" s="15" t="s">
        <v>95</v>
      </c>
      <c r="C17" s="16">
        <v>5</v>
      </c>
      <c r="D17" s="17">
        <v>3.2</v>
      </c>
      <c r="E17" s="18">
        <f t="shared" ref="E17:E19" si="16">SUM(C17:D17)</f>
        <v>8.1999999999999993</v>
      </c>
      <c r="F17" s="19">
        <v>2.2999999999999998</v>
      </c>
      <c r="G17" s="20">
        <v>3.1</v>
      </c>
      <c r="H17" s="51">
        <v>2.2999999999999998</v>
      </c>
      <c r="I17" s="21">
        <v>2.6</v>
      </c>
      <c r="J17" s="22">
        <f t="shared" si="10"/>
        <v>2.4500000000000006</v>
      </c>
      <c r="K17" s="23">
        <f t="shared" si="11"/>
        <v>7.5499999999999989</v>
      </c>
      <c r="L17" s="24">
        <v>2.5</v>
      </c>
      <c r="M17" s="25">
        <v>2.2000000000000002</v>
      </c>
      <c r="N17" s="26">
        <v>2.5</v>
      </c>
      <c r="O17" s="22">
        <f t="shared" si="12"/>
        <v>2.4</v>
      </c>
      <c r="P17" s="22">
        <f t="shared" si="14"/>
        <v>7.6</v>
      </c>
      <c r="Q17" s="27">
        <v>0</v>
      </c>
      <c r="R17" s="28">
        <f t="shared" si="13"/>
        <v>23.349999999999998</v>
      </c>
      <c r="S17" s="29">
        <f t="shared" si="15"/>
        <v>3</v>
      </c>
    </row>
    <row r="18" spans="1:19" x14ac:dyDescent="0.25">
      <c r="A18" s="14">
        <v>11</v>
      </c>
      <c r="B18" s="15" t="s">
        <v>96</v>
      </c>
      <c r="C18" s="16">
        <v>4.7</v>
      </c>
      <c r="D18" s="17">
        <v>4.4000000000000004</v>
      </c>
      <c r="E18" s="18">
        <f t="shared" si="16"/>
        <v>9.1000000000000014</v>
      </c>
      <c r="F18" s="19">
        <v>2</v>
      </c>
      <c r="G18" s="20">
        <v>2.8</v>
      </c>
      <c r="H18" s="51">
        <v>1.8</v>
      </c>
      <c r="I18" s="21">
        <v>1.7</v>
      </c>
      <c r="J18" s="22">
        <f t="shared" si="10"/>
        <v>1.8999999999999995</v>
      </c>
      <c r="K18" s="23">
        <f t="shared" si="11"/>
        <v>8.1000000000000014</v>
      </c>
      <c r="L18" s="24">
        <v>2.2999999999999998</v>
      </c>
      <c r="M18" s="25">
        <v>1.7</v>
      </c>
      <c r="N18" s="26">
        <v>2</v>
      </c>
      <c r="O18" s="22">
        <f t="shared" si="12"/>
        <v>2</v>
      </c>
      <c r="P18" s="22">
        <f t="shared" si="14"/>
        <v>8</v>
      </c>
      <c r="Q18" s="27">
        <v>0</v>
      </c>
      <c r="R18" s="28">
        <f t="shared" si="13"/>
        <v>25.200000000000003</v>
      </c>
      <c r="S18" s="29">
        <f t="shared" si="15"/>
        <v>1</v>
      </c>
    </row>
    <row r="19" spans="1:19" x14ac:dyDescent="0.25">
      <c r="A19" s="14">
        <v>12</v>
      </c>
      <c r="B19" s="15" t="s">
        <v>97</v>
      </c>
      <c r="C19" s="16">
        <v>2.9</v>
      </c>
      <c r="D19" s="17">
        <v>1.5</v>
      </c>
      <c r="E19" s="18">
        <f t="shared" si="16"/>
        <v>4.4000000000000004</v>
      </c>
      <c r="F19" s="19">
        <v>4</v>
      </c>
      <c r="G19" s="20">
        <v>4.9000000000000004</v>
      </c>
      <c r="H19" s="51">
        <v>5.7</v>
      </c>
      <c r="I19" s="21">
        <v>4.7</v>
      </c>
      <c r="J19" s="22">
        <f t="shared" si="10"/>
        <v>4.8000000000000007</v>
      </c>
      <c r="K19" s="23">
        <f t="shared" si="11"/>
        <v>5.1999999999999993</v>
      </c>
      <c r="L19" s="24">
        <v>4.4000000000000004</v>
      </c>
      <c r="M19" s="25">
        <v>4</v>
      </c>
      <c r="N19" s="26">
        <v>4</v>
      </c>
      <c r="O19" s="22">
        <f t="shared" si="12"/>
        <v>4.1333333333333337</v>
      </c>
      <c r="P19" s="22">
        <f t="shared" si="14"/>
        <v>5.8666666666666663</v>
      </c>
      <c r="Q19" s="27">
        <v>0.3</v>
      </c>
      <c r="R19" s="28">
        <f t="shared" si="13"/>
        <v>15.166666666666664</v>
      </c>
      <c r="S19" s="29">
        <f t="shared" si="15"/>
        <v>5</v>
      </c>
    </row>
    <row r="21" spans="1:19" x14ac:dyDescent="0.25">
      <c r="A21" s="62" t="s">
        <v>101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</row>
    <row r="22" spans="1:19" x14ac:dyDescent="0.25">
      <c r="A22" s="63" t="s">
        <v>84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ht="60" x14ac:dyDescent="0.25">
      <c r="A23" s="1" t="s">
        <v>1</v>
      </c>
      <c r="B23" s="1" t="s">
        <v>2</v>
      </c>
      <c r="C23" s="2" t="s">
        <v>3</v>
      </c>
      <c r="D23" s="3" t="s">
        <v>4</v>
      </c>
      <c r="E23" s="4" t="s">
        <v>5</v>
      </c>
      <c r="F23" s="5" t="s">
        <v>6</v>
      </c>
      <c r="G23" s="6" t="s">
        <v>7</v>
      </c>
      <c r="H23" s="50" t="s">
        <v>8</v>
      </c>
      <c r="I23" s="7" t="s">
        <v>111</v>
      </c>
      <c r="J23" s="4" t="s">
        <v>9</v>
      </c>
      <c r="K23" s="8" t="s">
        <v>10</v>
      </c>
      <c r="L23" s="9" t="s">
        <v>11</v>
      </c>
      <c r="M23" s="10" t="s">
        <v>12</v>
      </c>
      <c r="N23" s="11" t="s">
        <v>13</v>
      </c>
      <c r="O23" s="4" t="s">
        <v>14</v>
      </c>
      <c r="P23" s="4" t="s">
        <v>15</v>
      </c>
      <c r="Q23" s="12" t="s">
        <v>16</v>
      </c>
      <c r="R23" s="13" t="s">
        <v>17</v>
      </c>
      <c r="S23" s="12" t="s">
        <v>18</v>
      </c>
    </row>
    <row r="24" spans="1:19" x14ac:dyDescent="0.25">
      <c r="A24" s="14">
        <v>13</v>
      </c>
      <c r="B24" s="15" t="s">
        <v>100</v>
      </c>
      <c r="C24" s="16">
        <v>2.7</v>
      </c>
      <c r="D24" s="17">
        <v>1.1000000000000001</v>
      </c>
      <c r="E24" s="18">
        <f t="shared" ref="E24:E26" si="17">SUM(C24:D24)</f>
        <v>3.8000000000000003</v>
      </c>
      <c r="F24" s="19">
        <v>4.5999999999999996</v>
      </c>
      <c r="G24" s="20">
        <v>5.2</v>
      </c>
      <c r="H24" s="51">
        <v>5.0999999999999996</v>
      </c>
      <c r="I24" s="21">
        <v>4.5999999999999996</v>
      </c>
      <c r="J24" s="22">
        <f t="shared" ref="J24:J29" si="18">((SUM(F24:I24)-MAX(F24:I24)-MIN(F24:I24))/2)</f>
        <v>4.8500000000000005</v>
      </c>
      <c r="K24" s="23">
        <f t="shared" ref="K24:K29" si="19">(10-J24)</f>
        <v>5.1499999999999995</v>
      </c>
      <c r="L24" s="24">
        <v>3.8</v>
      </c>
      <c r="M24" s="25">
        <v>4.2</v>
      </c>
      <c r="N24" s="26">
        <v>4.3</v>
      </c>
      <c r="O24" s="22">
        <f t="shared" ref="O24:O29" si="20">AVERAGE(L24:N24)</f>
        <v>4.1000000000000005</v>
      </c>
      <c r="P24" s="22">
        <f>10-O24</f>
        <v>5.8999999999999995</v>
      </c>
      <c r="Q24" s="27">
        <v>0</v>
      </c>
      <c r="R24" s="28">
        <f t="shared" ref="R24:R29" si="21">E24+K24+P24-Q24</f>
        <v>14.849999999999998</v>
      </c>
      <c r="S24" s="29">
        <f>_xlfn.RANK.EQ(R24,$R$24:$R$29,0)</f>
        <v>6</v>
      </c>
    </row>
    <row r="25" spans="1:19" x14ac:dyDescent="0.25">
      <c r="A25" s="14">
        <v>14</v>
      </c>
      <c r="B25" s="15" t="s">
        <v>95</v>
      </c>
      <c r="C25" s="16">
        <v>5.9</v>
      </c>
      <c r="D25" s="17">
        <v>2.1</v>
      </c>
      <c r="E25" s="18">
        <f t="shared" si="17"/>
        <v>8</v>
      </c>
      <c r="F25" s="19">
        <v>1.9</v>
      </c>
      <c r="G25" s="20">
        <v>3.1</v>
      </c>
      <c r="H25" s="51">
        <v>2.5</v>
      </c>
      <c r="I25" s="21">
        <v>1.7</v>
      </c>
      <c r="J25" s="22">
        <f t="shared" si="18"/>
        <v>2.1999999999999997</v>
      </c>
      <c r="K25" s="23">
        <f t="shared" si="19"/>
        <v>7.8000000000000007</v>
      </c>
      <c r="L25" s="24">
        <v>1.8</v>
      </c>
      <c r="M25" s="25">
        <v>2.1</v>
      </c>
      <c r="N25" s="26">
        <v>2.2000000000000002</v>
      </c>
      <c r="O25" s="22">
        <f t="shared" si="20"/>
        <v>2.0333333333333337</v>
      </c>
      <c r="P25" s="22">
        <f t="shared" ref="P25:P29" si="22">10-O25</f>
        <v>7.9666666666666668</v>
      </c>
      <c r="Q25" s="27">
        <v>0</v>
      </c>
      <c r="R25" s="28">
        <f t="shared" si="21"/>
        <v>23.766666666666666</v>
      </c>
      <c r="S25" s="29">
        <f t="shared" ref="S25:S29" si="23">_xlfn.RANK.EQ(R25,$R$24:$R$29,0)</f>
        <v>2</v>
      </c>
    </row>
    <row r="26" spans="1:19" x14ac:dyDescent="0.25">
      <c r="A26" s="14">
        <v>15</v>
      </c>
      <c r="B26" s="15" t="s">
        <v>96</v>
      </c>
      <c r="C26" s="16">
        <v>3</v>
      </c>
      <c r="D26" s="17">
        <v>5.0999999999999996</v>
      </c>
      <c r="E26" s="18">
        <f t="shared" si="17"/>
        <v>8.1</v>
      </c>
      <c r="F26" s="19">
        <v>2.8</v>
      </c>
      <c r="G26" s="20">
        <v>3.3</v>
      </c>
      <c r="H26" s="51">
        <v>2.7</v>
      </c>
      <c r="I26" s="21">
        <v>2.6</v>
      </c>
      <c r="J26" s="22">
        <f t="shared" si="18"/>
        <v>2.7500000000000009</v>
      </c>
      <c r="K26" s="23">
        <f t="shared" si="19"/>
        <v>7.2499999999999991</v>
      </c>
      <c r="L26" s="24">
        <v>3.2</v>
      </c>
      <c r="M26" s="25">
        <v>2.8</v>
      </c>
      <c r="N26" s="26">
        <v>2.8</v>
      </c>
      <c r="O26" s="22">
        <f t="shared" si="20"/>
        <v>2.9333333333333336</v>
      </c>
      <c r="P26" s="22">
        <f t="shared" si="22"/>
        <v>7.0666666666666664</v>
      </c>
      <c r="Q26" s="27">
        <v>0.6</v>
      </c>
      <c r="R26" s="28">
        <f t="shared" si="21"/>
        <v>21.816666666666663</v>
      </c>
      <c r="S26" s="29">
        <f t="shared" si="23"/>
        <v>3</v>
      </c>
    </row>
    <row r="27" spans="1:19" x14ac:dyDescent="0.25">
      <c r="A27" s="14">
        <v>16</v>
      </c>
      <c r="B27" s="15" t="s">
        <v>97</v>
      </c>
      <c r="C27" s="16">
        <v>4.2</v>
      </c>
      <c r="D27" s="17">
        <v>1</v>
      </c>
      <c r="E27" s="18">
        <f t="shared" ref="E27:E29" si="24">SUM(C27:D27)</f>
        <v>5.2</v>
      </c>
      <c r="F27" s="19">
        <v>4.3</v>
      </c>
      <c r="G27" s="20">
        <v>6</v>
      </c>
      <c r="H27" s="51">
        <v>5.8</v>
      </c>
      <c r="I27" s="21">
        <v>5.3</v>
      </c>
      <c r="J27" s="22">
        <f t="shared" si="18"/>
        <v>5.5500000000000007</v>
      </c>
      <c r="K27" s="23">
        <f t="shared" si="19"/>
        <v>4.4499999999999993</v>
      </c>
      <c r="L27" s="24">
        <v>4.3</v>
      </c>
      <c r="M27" s="25">
        <v>4.0999999999999996</v>
      </c>
      <c r="N27" s="26">
        <v>4.5</v>
      </c>
      <c r="O27" s="22">
        <f t="shared" si="20"/>
        <v>4.3</v>
      </c>
      <c r="P27" s="22">
        <f t="shared" si="22"/>
        <v>5.7</v>
      </c>
      <c r="Q27" s="27">
        <v>0</v>
      </c>
      <c r="R27" s="28">
        <f t="shared" si="21"/>
        <v>15.349999999999998</v>
      </c>
      <c r="S27" s="29">
        <f t="shared" si="23"/>
        <v>5</v>
      </c>
    </row>
    <row r="28" spans="1:19" x14ac:dyDescent="0.25">
      <c r="A28" s="14">
        <v>17</v>
      </c>
      <c r="B28" s="15" t="s">
        <v>98</v>
      </c>
      <c r="C28" s="16">
        <v>2.2000000000000002</v>
      </c>
      <c r="D28" s="17">
        <v>4.8</v>
      </c>
      <c r="E28" s="18">
        <f t="shared" si="24"/>
        <v>7</v>
      </c>
      <c r="F28" s="19">
        <v>3.7</v>
      </c>
      <c r="G28" s="20">
        <v>3.2</v>
      </c>
      <c r="H28" s="51">
        <v>2.2999999999999998</v>
      </c>
      <c r="I28" s="21">
        <v>2.8</v>
      </c>
      <c r="J28" s="22">
        <f t="shared" si="18"/>
        <v>3.0000000000000004</v>
      </c>
      <c r="K28" s="23">
        <f t="shared" si="19"/>
        <v>7</v>
      </c>
      <c r="L28" s="24">
        <v>2.7</v>
      </c>
      <c r="M28" s="25">
        <v>2.9</v>
      </c>
      <c r="N28" s="26">
        <v>2.5</v>
      </c>
      <c r="O28" s="22">
        <f t="shared" si="20"/>
        <v>2.6999999999999997</v>
      </c>
      <c r="P28" s="22">
        <f t="shared" si="22"/>
        <v>7.3000000000000007</v>
      </c>
      <c r="Q28" s="27">
        <v>0</v>
      </c>
      <c r="R28" s="28">
        <f t="shared" si="21"/>
        <v>21.3</v>
      </c>
      <c r="S28" s="29">
        <f t="shared" si="23"/>
        <v>4</v>
      </c>
    </row>
    <row r="29" spans="1:19" x14ac:dyDescent="0.25">
      <c r="A29" s="14">
        <v>18</v>
      </c>
      <c r="B29" s="15" t="s">
        <v>99</v>
      </c>
      <c r="C29" s="16">
        <v>5.9</v>
      </c>
      <c r="D29" s="17">
        <v>3.7</v>
      </c>
      <c r="E29" s="18">
        <f t="shared" si="24"/>
        <v>9.6000000000000014</v>
      </c>
      <c r="F29" s="19">
        <v>2.1</v>
      </c>
      <c r="G29" s="20">
        <v>3</v>
      </c>
      <c r="H29" s="51">
        <v>2.2999999999999998</v>
      </c>
      <c r="I29" s="21">
        <v>2.8</v>
      </c>
      <c r="J29" s="22">
        <f t="shared" si="18"/>
        <v>2.5499999999999998</v>
      </c>
      <c r="K29" s="23">
        <f t="shared" si="19"/>
        <v>7.45</v>
      </c>
      <c r="L29" s="24">
        <v>2</v>
      </c>
      <c r="M29" s="25">
        <v>2.4</v>
      </c>
      <c r="N29" s="26">
        <v>2.4</v>
      </c>
      <c r="O29" s="22">
        <f t="shared" si="20"/>
        <v>2.2666666666666671</v>
      </c>
      <c r="P29" s="22">
        <f t="shared" si="22"/>
        <v>7.7333333333333325</v>
      </c>
      <c r="Q29" s="27">
        <v>0</v>
      </c>
      <c r="R29" s="28">
        <f t="shared" si="21"/>
        <v>24.783333333333331</v>
      </c>
      <c r="S29" s="29">
        <f t="shared" si="23"/>
        <v>1</v>
      </c>
    </row>
    <row r="31" spans="1:19" x14ac:dyDescent="0.25">
      <c r="A31" s="62" t="s">
        <v>101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</row>
    <row r="32" spans="1:19" x14ac:dyDescent="0.25">
      <c r="A32" s="63" t="s">
        <v>21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ht="60" x14ac:dyDescent="0.25">
      <c r="A33" s="1" t="s">
        <v>1</v>
      </c>
      <c r="B33" s="1" t="s">
        <v>2</v>
      </c>
      <c r="C33" s="2" t="s">
        <v>3</v>
      </c>
      <c r="D33" s="3" t="s">
        <v>4</v>
      </c>
      <c r="E33" s="4" t="s">
        <v>5</v>
      </c>
      <c r="F33" s="5" t="s">
        <v>6</v>
      </c>
      <c r="G33" s="6" t="s">
        <v>7</v>
      </c>
      <c r="H33" s="50" t="s">
        <v>8</v>
      </c>
      <c r="I33" s="7" t="s">
        <v>111</v>
      </c>
      <c r="J33" s="4" t="s">
        <v>9</v>
      </c>
      <c r="K33" s="8" t="s">
        <v>10</v>
      </c>
      <c r="L33" s="9" t="s">
        <v>11</v>
      </c>
      <c r="M33" s="10" t="s">
        <v>12</v>
      </c>
      <c r="N33" s="11" t="s">
        <v>13</v>
      </c>
      <c r="O33" s="4" t="s">
        <v>14</v>
      </c>
      <c r="P33" s="4" t="s">
        <v>15</v>
      </c>
      <c r="Q33" s="12" t="s">
        <v>16</v>
      </c>
      <c r="R33" s="13" t="s">
        <v>17</v>
      </c>
      <c r="S33" s="12" t="s">
        <v>18</v>
      </c>
    </row>
    <row r="34" spans="1:19" x14ac:dyDescent="0.25">
      <c r="A34" s="14">
        <v>19</v>
      </c>
      <c r="B34" s="15" t="s">
        <v>96</v>
      </c>
      <c r="C34" s="16">
        <v>3.2</v>
      </c>
      <c r="D34" s="17">
        <v>2.2999999999999998</v>
      </c>
      <c r="E34" s="18">
        <f t="shared" ref="E34:E36" si="25">SUM(C34:D34)</f>
        <v>5.5</v>
      </c>
      <c r="F34" s="19">
        <v>3.5</v>
      </c>
      <c r="G34" s="20">
        <v>3.7</v>
      </c>
      <c r="H34" s="51">
        <v>3</v>
      </c>
      <c r="I34" s="21">
        <v>3.2</v>
      </c>
      <c r="J34" s="22">
        <f t="shared" ref="J34:J39" si="26">((SUM(F34:I34)-MAX(F34:I34)-MIN(F34:I34))/2)</f>
        <v>3.3499999999999996</v>
      </c>
      <c r="K34" s="23">
        <f t="shared" ref="K34:K39" si="27">(10-J34)</f>
        <v>6.65</v>
      </c>
      <c r="L34" s="24">
        <v>3.5</v>
      </c>
      <c r="M34" s="25">
        <v>3.3</v>
      </c>
      <c r="N34" s="26">
        <v>3.5</v>
      </c>
      <c r="O34" s="22">
        <f t="shared" ref="O34:O39" si="28">AVERAGE(L34:N34)</f>
        <v>3.4333333333333336</v>
      </c>
      <c r="P34" s="22">
        <f>10-O34</f>
        <v>6.5666666666666664</v>
      </c>
      <c r="Q34" s="27">
        <v>0</v>
      </c>
      <c r="R34" s="28">
        <f t="shared" ref="R34:R39" si="29">E34+K34+P34-Q34</f>
        <v>18.716666666666669</v>
      </c>
      <c r="S34" s="29">
        <f>_xlfn.RANK.EQ(R34,$R$34:$R$39,0)</f>
        <v>3</v>
      </c>
    </row>
    <row r="35" spans="1:19" x14ac:dyDescent="0.25">
      <c r="A35" s="14">
        <v>20</v>
      </c>
      <c r="B35" s="15" t="s">
        <v>97</v>
      </c>
      <c r="C35" s="16">
        <v>2.8</v>
      </c>
      <c r="D35" s="17">
        <v>1.4</v>
      </c>
      <c r="E35" s="18">
        <f t="shared" si="25"/>
        <v>4.1999999999999993</v>
      </c>
      <c r="F35" s="19">
        <v>4.4000000000000004</v>
      </c>
      <c r="G35" s="20">
        <v>5.0999999999999996</v>
      </c>
      <c r="H35" s="51">
        <v>6.4</v>
      </c>
      <c r="I35" s="21">
        <v>5.7</v>
      </c>
      <c r="J35" s="22">
        <f t="shared" si="26"/>
        <v>5.4</v>
      </c>
      <c r="K35" s="23">
        <f t="shared" si="27"/>
        <v>4.5999999999999996</v>
      </c>
      <c r="L35" s="24">
        <v>4.7</v>
      </c>
      <c r="M35" s="25">
        <v>4.2</v>
      </c>
      <c r="N35" s="26">
        <v>4.4000000000000004</v>
      </c>
      <c r="O35" s="22">
        <f t="shared" si="28"/>
        <v>4.4333333333333336</v>
      </c>
      <c r="P35" s="22">
        <f t="shared" ref="P35:P39" si="30">10-O35</f>
        <v>5.5666666666666664</v>
      </c>
      <c r="Q35" s="27">
        <v>0.5</v>
      </c>
      <c r="R35" s="28">
        <f t="shared" si="29"/>
        <v>13.866666666666665</v>
      </c>
      <c r="S35" s="29">
        <f t="shared" ref="S35:S39" si="31">_xlfn.RANK.EQ(R35,$R$34:$R$39,0)</f>
        <v>6</v>
      </c>
    </row>
    <row r="36" spans="1:19" x14ac:dyDescent="0.25">
      <c r="A36" s="14">
        <v>21</v>
      </c>
      <c r="B36" s="15" t="s">
        <v>98</v>
      </c>
      <c r="C36" s="16">
        <v>1.9</v>
      </c>
      <c r="D36" s="17">
        <v>1.2</v>
      </c>
      <c r="E36" s="18">
        <f t="shared" si="25"/>
        <v>3.0999999999999996</v>
      </c>
      <c r="F36" s="19">
        <v>5.4</v>
      </c>
      <c r="G36" s="20">
        <v>4.9000000000000004</v>
      </c>
      <c r="H36" s="51">
        <v>3.9</v>
      </c>
      <c r="I36" s="21">
        <v>4.9000000000000004</v>
      </c>
      <c r="J36" s="22">
        <f t="shared" si="26"/>
        <v>4.9000000000000004</v>
      </c>
      <c r="K36" s="23">
        <f t="shared" si="27"/>
        <v>5.0999999999999996</v>
      </c>
      <c r="L36" s="24">
        <v>3.2</v>
      </c>
      <c r="M36" s="25">
        <v>3.7</v>
      </c>
      <c r="N36" s="26">
        <v>3.5</v>
      </c>
      <c r="O36" s="22">
        <f t="shared" si="28"/>
        <v>3.4666666666666668</v>
      </c>
      <c r="P36" s="22">
        <f t="shared" si="30"/>
        <v>6.5333333333333332</v>
      </c>
      <c r="Q36" s="27">
        <v>0</v>
      </c>
      <c r="R36" s="28">
        <f t="shared" si="29"/>
        <v>14.733333333333333</v>
      </c>
      <c r="S36" s="29">
        <f t="shared" si="31"/>
        <v>5</v>
      </c>
    </row>
    <row r="37" spans="1:19" x14ac:dyDescent="0.25">
      <c r="A37" s="14">
        <v>22</v>
      </c>
      <c r="B37" s="15" t="s">
        <v>99</v>
      </c>
      <c r="C37" s="16">
        <v>4.7</v>
      </c>
      <c r="D37" s="17">
        <v>2.5</v>
      </c>
      <c r="E37" s="18">
        <f t="shared" ref="E37:E39" si="32">SUM(C37:D37)</f>
        <v>7.2</v>
      </c>
      <c r="F37" s="19">
        <v>2.6</v>
      </c>
      <c r="G37" s="20">
        <v>2.2999999999999998</v>
      </c>
      <c r="H37" s="51">
        <v>3.2</v>
      </c>
      <c r="I37" s="21">
        <v>3.4</v>
      </c>
      <c r="J37" s="22">
        <f t="shared" si="26"/>
        <v>2.9000000000000008</v>
      </c>
      <c r="K37" s="23">
        <f t="shared" si="27"/>
        <v>7.1</v>
      </c>
      <c r="L37" s="24">
        <v>3.3</v>
      </c>
      <c r="M37" s="25">
        <v>3.2</v>
      </c>
      <c r="N37" s="26">
        <v>2.8</v>
      </c>
      <c r="O37" s="22">
        <f t="shared" si="28"/>
        <v>3.1</v>
      </c>
      <c r="P37" s="22">
        <f t="shared" si="30"/>
        <v>6.9</v>
      </c>
      <c r="Q37" s="27">
        <v>0</v>
      </c>
      <c r="R37" s="28">
        <f t="shared" si="29"/>
        <v>21.200000000000003</v>
      </c>
      <c r="S37" s="29">
        <f t="shared" si="31"/>
        <v>2</v>
      </c>
    </row>
    <row r="38" spans="1:19" x14ac:dyDescent="0.25">
      <c r="A38" s="14">
        <v>23</v>
      </c>
      <c r="B38" s="15" t="s">
        <v>100</v>
      </c>
      <c r="C38" s="16">
        <v>2.9</v>
      </c>
      <c r="D38" s="17">
        <v>0.9</v>
      </c>
      <c r="E38" s="18">
        <f t="shared" si="32"/>
        <v>3.8</v>
      </c>
      <c r="F38" s="19">
        <v>4.9000000000000004</v>
      </c>
      <c r="G38" s="20">
        <v>4.3</v>
      </c>
      <c r="H38" s="51">
        <v>3.9</v>
      </c>
      <c r="I38" s="21">
        <v>5.4</v>
      </c>
      <c r="J38" s="22">
        <f t="shared" si="26"/>
        <v>4.5999999999999996</v>
      </c>
      <c r="K38" s="23">
        <f t="shared" si="27"/>
        <v>5.4</v>
      </c>
      <c r="L38" s="24">
        <v>3.2</v>
      </c>
      <c r="M38" s="25">
        <v>3.3</v>
      </c>
      <c r="N38" s="26">
        <v>3.7</v>
      </c>
      <c r="O38" s="22">
        <f t="shared" si="28"/>
        <v>3.4</v>
      </c>
      <c r="P38" s="22">
        <f t="shared" si="30"/>
        <v>6.6</v>
      </c>
      <c r="Q38" s="27">
        <v>0</v>
      </c>
      <c r="R38" s="28">
        <f t="shared" si="29"/>
        <v>15.799999999999999</v>
      </c>
      <c r="S38" s="29">
        <f t="shared" si="31"/>
        <v>4</v>
      </c>
    </row>
    <row r="39" spans="1:19" x14ac:dyDescent="0.25">
      <c r="A39" s="14">
        <v>24</v>
      </c>
      <c r="B39" s="15" t="s">
        <v>95</v>
      </c>
      <c r="C39" s="16">
        <v>5.2</v>
      </c>
      <c r="D39" s="17">
        <v>3</v>
      </c>
      <c r="E39" s="18">
        <f t="shared" si="32"/>
        <v>8.1999999999999993</v>
      </c>
      <c r="F39" s="19">
        <v>2.2999999999999998</v>
      </c>
      <c r="G39" s="20">
        <v>2.2999999999999998</v>
      </c>
      <c r="H39" s="51">
        <v>2.9</v>
      </c>
      <c r="I39" s="21">
        <v>2</v>
      </c>
      <c r="J39" s="22">
        <f t="shared" si="26"/>
        <v>2.2999999999999998</v>
      </c>
      <c r="K39" s="23">
        <f t="shared" si="27"/>
        <v>7.7</v>
      </c>
      <c r="L39" s="24">
        <v>3</v>
      </c>
      <c r="M39" s="25">
        <v>2.8</v>
      </c>
      <c r="N39" s="26">
        <v>2.7</v>
      </c>
      <c r="O39" s="22">
        <f t="shared" si="28"/>
        <v>2.8333333333333335</v>
      </c>
      <c r="P39" s="22">
        <f t="shared" si="30"/>
        <v>7.1666666666666661</v>
      </c>
      <c r="Q39" s="27">
        <v>0</v>
      </c>
      <c r="R39" s="28">
        <f t="shared" si="29"/>
        <v>23.066666666666663</v>
      </c>
      <c r="S39" s="29">
        <f t="shared" si="31"/>
        <v>1</v>
      </c>
    </row>
    <row r="42" spans="1:19" x14ac:dyDescent="0.25">
      <c r="D42" s="61" t="s">
        <v>112</v>
      </c>
      <c r="E42" s="61"/>
      <c r="F42" s="61"/>
      <c r="G42" s="61"/>
      <c r="H42" s="61"/>
      <c r="I42" s="61"/>
      <c r="J42" s="61"/>
      <c r="K42" s="61"/>
      <c r="L42" s="61"/>
      <c r="M42" s="61"/>
    </row>
    <row r="43" spans="1:19" x14ac:dyDescent="0.25">
      <c r="D43" s="52" t="s">
        <v>113</v>
      </c>
      <c r="E43" s="58" t="s">
        <v>138</v>
      </c>
      <c r="F43" s="59"/>
      <c r="G43" s="53" t="s">
        <v>114</v>
      </c>
      <c r="H43" s="56"/>
      <c r="I43" s="58" t="s">
        <v>130</v>
      </c>
      <c r="J43" s="59"/>
      <c r="K43" s="53" t="s">
        <v>115</v>
      </c>
      <c r="L43" s="58" t="s">
        <v>134</v>
      </c>
      <c r="M43" s="59"/>
    </row>
    <row r="44" spans="1:19" x14ac:dyDescent="0.25">
      <c r="D44" s="54" t="s">
        <v>116</v>
      </c>
      <c r="E44" s="58" t="s">
        <v>127</v>
      </c>
      <c r="F44" s="59"/>
      <c r="G44" s="53" t="s">
        <v>117</v>
      </c>
      <c r="H44" s="56"/>
      <c r="I44" s="58" t="s">
        <v>131</v>
      </c>
      <c r="J44" s="59"/>
      <c r="K44" s="53" t="s">
        <v>118</v>
      </c>
      <c r="L44" s="58" t="s">
        <v>135</v>
      </c>
      <c r="M44" s="59"/>
    </row>
    <row r="45" spans="1:19" x14ac:dyDescent="0.25">
      <c r="D45" s="54" t="s">
        <v>119</v>
      </c>
      <c r="E45" s="58" t="s">
        <v>125</v>
      </c>
      <c r="F45" s="59"/>
      <c r="G45" s="53" t="s">
        <v>8</v>
      </c>
      <c r="H45" s="56"/>
      <c r="I45" s="58" t="s">
        <v>132</v>
      </c>
      <c r="J45" s="59"/>
      <c r="K45" s="53" t="s">
        <v>120</v>
      </c>
      <c r="L45" s="58" t="s">
        <v>136</v>
      </c>
      <c r="M45" s="59"/>
    </row>
    <row r="46" spans="1:19" x14ac:dyDescent="0.25">
      <c r="D46" s="54" t="s">
        <v>121</v>
      </c>
      <c r="E46" s="58" t="s">
        <v>128</v>
      </c>
      <c r="F46" s="59"/>
      <c r="G46" s="53" t="s">
        <v>111</v>
      </c>
      <c r="H46" s="56"/>
      <c r="I46" s="58" t="s">
        <v>133</v>
      </c>
      <c r="J46" s="59"/>
      <c r="K46" s="53" t="s">
        <v>122</v>
      </c>
      <c r="L46" s="60" t="s">
        <v>137</v>
      </c>
      <c r="M46" s="59"/>
    </row>
    <row r="47" spans="1:19" x14ac:dyDescent="0.25">
      <c r="D47" s="54" t="s">
        <v>123</v>
      </c>
      <c r="E47" s="58" t="s">
        <v>129</v>
      </c>
      <c r="F47" s="59"/>
      <c r="G47" s="53" t="s">
        <v>124</v>
      </c>
      <c r="H47" s="56"/>
      <c r="I47" s="60" t="s">
        <v>137</v>
      </c>
      <c r="J47" s="59"/>
      <c r="K47" s="53" t="s">
        <v>126</v>
      </c>
      <c r="L47" s="60" t="s">
        <v>137</v>
      </c>
      <c r="M47" s="59"/>
    </row>
  </sheetData>
  <mergeCells count="24">
    <mergeCell ref="A32:S32"/>
    <mergeCell ref="A1:S1"/>
    <mergeCell ref="A2:S2"/>
    <mergeCell ref="A11:S11"/>
    <mergeCell ref="A12:S12"/>
    <mergeCell ref="A21:S21"/>
    <mergeCell ref="A22:S22"/>
    <mergeCell ref="A31:S31"/>
    <mergeCell ref="D42:M42"/>
    <mergeCell ref="E43:F43"/>
    <mergeCell ref="I43:J43"/>
    <mergeCell ref="L43:M43"/>
    <mergeCell ref="E44:F44"/>
    <mergeCell ref="I44:J44"/>
    <mergeCell ref="L44:M44"/>
    <mergeCell ref="E47:F47"/>
    <mergeCell ref="I47:J47"/>
    <mergeCell ref="L47:M47"/>
    <mergeCell ref="E45:F45"/>
    <mergeCell ref="I45:J45"/>
    <mergeCell ref="L45:M45"/>
    <mergeCell ref="E46:F46"/>
    <mergeCell ref="I46:J46"/>
    <mergeCell ref="L46:M4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1AB08-1A11-4613-B201-0D26CF0447E7}">
  <sheetPr>
    <tabColor rgb="FFFF66CC"/>
  </sheetPr>
  <dimension ref="A1:M41"/>
  <sheetViews>
    <sheetView tabSelected="1" workbookViewId="0">
      <selection activeCell="F15" sqref="F15"/>
    </sheetView>
  </sheetViews>
  <sheetFormatPr baseColWidth="10" defaultRowHeight="15" x14ac:dyDescent="0.25"/>
  <cols>
    <col min="1" max="1" width="3" bestFit="1" customWidth="1"/>
    <col min="2" max="2" width="38.140625" customWidth="1"/>
    <col min="5" max="5" width="4" customWidth="1"/>
    <col min="6" max="6" width="29.140625" customWidth="1"/>
    <col min="7" max="7" width="5.5703125" style="32" bestFit="1" customWidth="1"/>
  </cols>
  <sheetData>
    <row r="1" spans="1:13" x14ac:dyDescent="0.25">
      <c r="A1" s="87" t="s">
        <v>108</v>
      </c>
      <c r="B1" s="87"/>
      <c r="C1" s="87"/>
      <c r="D1" s="87"/>
      <c r="F1" s="87" t="s">
        <v>41</v>
      </c>
      <c r="G1" s="87"/>
      <c r="H1" s="87"/>
      <c r="I1" s="87"/>
      <c r="J1" s="87"/>
      <c r="K1" s="87"/>
      <c r="L1" s="87"/>
      <c r="M1" s="87"/>
    </row>
    <row r="2" spans="1:13" x14ac:dyDescent="0.25">
      <c r="A2" s="65" t="s">
        <v>0</v>
      </c>
      <c r="B2" s="65"/>
      <c r="C2" s="33" t="s">
        <v>42</v>
      </c>
      <c r="D2" s="33" t="s">
        <v>43</v>
      </c>
      <c r="F2" s="66" t="s">
        <v>109</v>
      </c>
      <c r="G2" s="66"/>
      <c r="H2" s="67" t="s">
        <v>0</v>
      </c>
      <c r="I2" s="68" t="s">
        <v>20</v>
      </c>
      <c r="J2" s="69" t="s">
        <v>84</v>
      </c>
      <c r="K2" s="86" t="s">
        <v>21</v>
      </c>
      <c r="L2" s="70" t="s">
        <v>17</v>
      </c>
      <c r="M2" s="71" t="s">
        <v>43</v>
      </c>
    </row>
    <row r="3" spans="1:13" s="38" customFormat="1" x14ac:dyDescent="0.25">
      <c r="A3" s="42">
        <v>1</v>
      </c>
      <c r="B3" s="43" t="s">
        <v>95</v>
      </c>
      <c r="C3" s="36">
        <f>JUVENIL!R4</f>
        <v>24.983333333333334</v>
      </c>
      <c r="D3" s="37">
        <f>_xlfn.RANK.EQ(C3,$C$3:$C$8,0)</f>
        <v>1</v>
      </c>
      <c r="F3" s="72" t="s">
        <v>44</v>
      </c>
      <c r="G3" s="72"/>
      <c r="H3" s="67"/>
      <c r="I3" s="68"/>
      <c r="J3" s="69"/>
      <c r="K3" s="86"/>
      <c r="L3" s="70"/>
      <c r="M3" s="71"/>
    </row>
    <row r="4" spans="1:13" s="38" customFormat="1" x14ac:dyDescent="0.25">
      <c r="A4" s="42">
        <v>2</v>
      </c>
      <c r="B4" s="43" t="s">
        <v>96</v>
      </c>
      <c r="C4" s="36">
        <f>JUVENIL!R5</f>
        <v>24.483333333333334</v>
      </c>
      <c r="D4" s="37">
        <f>_xlfn.RANK.EQ(C4,$C$3:$C$8,0)</f>
        <v>3</v>
      </c>
      <c r="F4" s="44" t="s">
        <v>103</v>
      </c>
      <c r="G4" s="40" t="s">
        <v>45</v>
      </c>
      <c r="H4" s="36">
        <f>C4</f>
        <v>24.483333333333334</v>
      </c>
      <c r="I4" s="41">
        <f>C14</f>
        <v>25.200000000000003</v>
      </c>
      <c r="J4" s="41">
        <f>C19</f>
        <v>21.816666666666663</v>
      </c>
      <c r="K4" s="41">
        <f>C24</f>
        <v>18.716666666666669</v>
      </c>
      <c r="L4" s="36">
        <f>SUM(H4:K4)</f>
        <v>90.216666666666669</v>
      </c>
      <c r="M4" s="37">
        <f>_xlfn.RANK.EQ(L4,$L$4:$L$9,0)</f>
        <v>3</v>
      </c>
    </row>
    <row r="5" spans="1:13" s="38" customFormat="1" x14ac:dyDescent="0.25">
      <c r="A5" s="42">
        <v>3</v>
      </c>
      <c r="B5" s="43" t="s">
        <v>97</v>
      </c>
      <c r="C5" s="36">
        <f>JUVENIL!R6</f>
        <v>12.116666666666669</v>
      </c>
      <c r="D5" s="37">
        <f>_xlfn.RANK.EQ(C5,$C$3:$C$8,0)</f>
        <v>6</v>
      </c>
      <c r="F5" s="44" t="s">
        <v>106</v>
      </c>
      <c r="G5" s="40" t="s">
        <v>47</v>
      </c>
      <c r="H5" s="36">
        <f>C7</f>
        <v>24.5</v>
      </c>
      <c r="I5" s="41">
        <f>C11</f>
        <v>24.366666666666667</v>
      </c>
      <c r="J5" s="41">
        <f>C22</f>
        <v>24.783333333333331</v>
      </c>
      <c r="K5" s="41">
        <f>C27</f>
        <v>21.200000000000003</v>
      </c>
      <c r="L5" s="36">
        <f t="shared" ref="L5:L9" si="0">SUM(H5:K5)</f>
        <v>94.850000000000009</v>
      </c>
      <c r="M5" s="37">
        <f t="shared" ref="M5:M9" si="1">_xlfn.RANK.EQ(L5,$L$4:$L$9,0)</f>
        <v>2</v>
      </c>
    </row>
    <row r="6" spans="1:13" x14ac:dyDescent="0.25">
      <c r="A6" s="42">
        <v>4</v>
      </c>
      <c r="B6" s="43" t="s">
        <v>98</v>
      </c>
      <c r="C6" s="36">
        <f>JUVENIL!R7</f>
        <v>18</v>
      </c>
      <c r="D6" s="37">
        <f>_xlfn.RANK.EQ(C6,$C$3:$C$8,0)</f>
        <v>4</v>
      </c>
      <c r="F6" s="44" t="s">
        <v>105</v>
      </c>
      <c r="G6" s="40" t="s">
        <v>48</v>
      </c>
      <c r="H6" s="41">
        <f>C6</f>
        <v>18</v>
      </c>
      <c r="I6" s="41">
        <f>C10</f>
        <v>19.55</v>
      </c>
      <c r="J6" s="41">
        <f>C21</f>
        <v>21.3</v>
      </c>
      <c r="K6" s="41">
        <f>C26</f>
        <v>14.733333333333333</v>
      </c>
      <c r="L6" s="36">
        <f t="shared" si="0"/>
        <v>73.583333333333329</v>
      </c>
      <c r="M6" s="37">
        <f t="shared" si="1"/>
        <v>4</v>
      </c>
    </row>
    <row r="7" spans="1:13" x14ac:dyDescent="0.25">
      <c r="A7" s="42">
        <v>5</v>
      </c>
      <c r="B7" s="43" t="s">
        <v>99</v>
      </c>
      <c r="C7" s="36">
        <f>JUVENIL!R8</f>
        <v>24.5</v>
      </c>
      <c r="D7" s="37">
        <f>_xlfn.RANK.EQ(C7,$C$3:$C$8,0)</f>
        <v>2</v>
      </c>
      <c r="F7" s="44" t="s">
        <v>102</v>
      </c>
      <c r="G7" s="40" t="s">
        <v>45</v>
      </c>
      <c r="H7" s="41">
        <f>C3</f>
        <v>24.983333333333334</v>
      </c>
      <c r="I7" s="41">
        <f>C13</f>
        <v>23.349999999999998</v>
      </c>
      <c r="J7" s="41">
        <f>C18</f>
        <v>23.766666666666666</v>
      </c>
      <c r="K7" s="41">
        <f>C29</f>
        <v>23.066666666666663</v>
      </c>
      <c r="L7" s="36">
        <f t="shared" si="0"/>
        <v>95.166666666666657</v>
      </c>
      <c r="M7" s="37">
        <f t="shared" si="1"/>
        <v>1</v>
      </c>
    </row>
    <row r="8" spans="1:13" x14ac:dyDescent="0.25">
      <c r="A8" s="42">
        <v>6</v>
      </c>
      <c r="B8" s="43" t="s">
        <v>100</v>
      </c>
      <c r="C8" s="36">
        <f>JUVENIL!R9</f>
        <v>16.900000000000002</v>
      </c>
      <c r="D8" s="37">
        <f>_xlfn.RANK.EQ(C8,$C$3:$C$8,0)</f>
        <v>5</v>
      </c>
      <c r="F8" s="44" t="s">
        <v>104</v>
      </c>
      <c r="G8" s="40" t="s">
        <v>47</v>
      </c>
      <c r="H8" s="41">
        <f>C5</f>
        <v>12.116666666666669</v>
      </c>
      <c r="I8" s="41">
        <f>C15</f>
        <v>15.166666666666664</v>
      </c>
      <c r="J8" s="41">
        <f>C20</f>
        <v>15.349999999999998</v>
      </c>
      <c r="K8" s="41">
        <f>C25</f>
        <v>13.866666666666665</v>
      </c>
      <c r="L8" s="36">
        <f t="shared" si="0"/>
        <v>56.499999999999993</v>
      </c>
      <c r="M8" s="37">
        <f t="shared" si="1"/>
        <v>6</v>
      </c>
    </row>
    <row r="9" spans="1:13" x14ac:dyDescent="0.25">
      <c r="A9" s="65" t="s">
        <v>20</v>
      </c>
      <c r="B9" s="65"/>
      <c r="C9" s="33" t="s">
        <v>42</v>
      </c>
      <c r="D9" s="33" t="s">
        <v>43</v>
      </c>
      <c r="F9" s="44" t="s">
        <v>107</v>
      </c>
      <c r="G9" s="40" t="s">
        <v>48</v>
      </c>
      <c r="H9" s="41">
        <f>C8</f>
        <v>16.900000000000002</v>
      </c>
      <c r="I9" s="41">
        <f>C12</f>
        <v>14.783333333333335</v>
      </c>
      <c r="J9" s="41">
        <f>C17</f>
        <v>14.849999999999998</v>
      </c>
      <c r="K9" s="41">
        <f>C28</f>
        <v>15.799999999999999</v>
      </c>
      <c r="L9" s="36">
        <f t="shared" si="0"/>
        <v>62.333333333333329</v>
      </c>
      <c r="M9" s="37">
        <f t="shared" si="1"/>
        <v>5</v>
      </c>
    </row>
    <row r="10" spans="1:13" x14ac:dyDescent="0.25">
      <c r="A10" s="42">
        <v>7</v>
      </c>
      <c r="B10" s="43" t="s">
        <v>98</v>
      </c>
      <c r="C10" s="36">
        <f>JUVENIL!R14</f>
        <v>19.55</v>
      </c>
      <c r="D10" s="37">
        <f>_xlfn.RANK.EQ(C10,$C$10:$C$15,0)</f>
        <v>4</v>
      </c>
      <c r="G10"/>
    </row>
    <row r="11" spans="1:13" x14ac:dyDescent="0.25">
      <c r="A11" s="42">
        <v>8</v>
      </c>
      <c r="B11" s="43" t="s">
        <v>99</v>
      </c>
      <c r="C11" s="36">
        <f>JUVENIL!R15</f>
        <v>24.366666666666667</v>
      </c>
      <c r="D11" s="37">
        <f t="shared" ref="D11:D15" si="2">_xlfn.RANK.EQ(C11,$C$10:$C$15,0)</f>
        <v>2</v>
      </c>
      <c r="G11"/>
    </row>
    <row r="12" spans="1:13" x14ac:dyDescent="0.25">
      <c r="A12" s="42">
        <v>9</v>
      </c>
      <c r="B12" s="43" t="s">
        <v>100</v>
      </c>
      <c r="C12" s="36">
        <f>JUVENIL!R16</f>
        <v>14.783333333333335</v>
      </c>
      <c r="D12" s="37">
        <f t="shared" si="2"/>
        <v>6</v>
      </c>
      <c r="G12"/>
    </row>
    <row r="13" spans="1:13" x14ac:dyDescent="0.25">
      <c r="A13" s="42">
        <v>10</v>
      </c>
      <c r="B13" s="43" t="s">
        <v>95</v>
      </c>
      <c r="C13" s="36">
        <f>JUVENIL!R17</f>
        <v>23.349999999999998</v>
      </c>
      <c r="D13" s="37">
        <f t="shared" si="2"/>
        <v>3</v>
      </c>
      <c r="G13"/>
    </row>
    <row r="14" spans="1:13" x14ac:dyDescent="0.25">
      <c r="A14" s="42">
        <v>11</v>
      </c>
      <c r="B14" s="43" t="s">
        <v>96</v>
      </c>
      <c r="C14" s="36">
        <f>JUVENIL!R18</f>
        <v>25.200000000000003</v>
      </c>
      <c r="D14" s="37">
        <f t="shared" si="2"/>
        <v>1</v>
      </c>
      <c r="G14"/>
    </row>
    <row r="15" spans="1:13" x14ac:dyDescent="0.25">
      <c r="A15" s="42">
        <v>12</v>
      </c>
      <c r="B15" s="43" t="s">
        <v>97</v>
      </c>
      <c r="C15" s="36">
        <f>JUVENIL!R19</f>
        <v>15.166666666666664</v>
      </c>
      <c r="D15" s="37">
        <f t="shared" si="2"/>
        <v>5</v>
      </c>
      <c r="G15"/>
    </row>
    <row r="16" spans="1:13" x14ac:dyDescent="0.25">
      <c r="A16" s="65" t="s">
        <v>84</v>
      </c>
      <c r="B16" s="65"/>
      <c r="C16" s="33" t="s">
        <v>42</v>
      </c>
      <c r="D16" s="33" t="s">
        <v>43</v>
      </c>
      <c r="G16"/>
    </row>
    <row r="17" spans="1:7" x14ac:dyDescent="0.25">
      <c r="A17" s="42">
        <v>13</v>
      </c>
      <c r="B17" s="43" t="s">
        <v>100</v>
      </c>
      <c r="C17" s="36">
        <f>JUVENIL!R24</f>
        <v>14.849999999999998</v>
      </c>
      <c r="D17" s="37">
        <f>_xlfn.RANK.EQ(C17,$C$17:$C$22,0)</f>
        <v>6</v>
      </c>
    </row>
    <row r="18" spans="1:7" x14ac:dyDescent="0.25">
      <c r="A18" s="42">
        <v>14</v>
      </c>
      <c r="B18" s="43" t="s">
        <v>95</v>
      </c>
      <c r="C18" s="36">
        <f>JUVENIL!R25</f>
        <v>23.766666666666666</v>
      </c>
      <c r="D18" s="37">
        <f t="shared" ref="D18:D22" si="3">_xlfn.RANK.EQ(C18,$C$17:$C$22,0)</f>
        <v>2</v>
      </c>
    </row>
    <row r="19" spans="1:7" ht="15" customHeight="1" x14ac:dyDescent="0.25">
      <c r="A19" s="42">
        <v>15</v>
      </c>
      <c r="B19" s="43" t="s">
        <v>96</v>
      </c>
      <c r="C19" s="36">
        <f>JUVENIL!R26</f>
        <v>21.816666666666663</v>
      </c>
      <c r="D19" s="37">
        <f t="shared" si="3"/>
        <v>3</v>
      </c>
    </row>
    <row r="20" spans="1:7" x14ac:dyDescent="0.25">
      <c r="A20" s="42">
        <v>16</v>
      </c>
      <c r="B20" s="43" t="s">
        <v>97</v>
      </c>
      <c r="C20" s="36">
        <f>JUVENIL!R27</f>
        <v>15.349999999999998</v>
      </c>
      <c r="D20" s="37">
        <f t="shared" si="3"/>
        <v>5</v>
      </c>
    </row>
    <row r="21" spans="1:7" x14ac:dyDescent="0.25">
      <c r="A21" s="42">
        <v>17</v>
      </c>
      <c r="B21" s="43" t="s">
        <v>98</v>
      </c>
      <c r="C21" s="36">
        <f>JUVENIL!R28</f>
        <v>21.3</v>
      </c>
      <c r="D21" s="37">
        <f t="shared" si="3"/>
        <v>4</v>
      </c>
    </row>
    <row r="22" spans="1:7" x14ac:dyDescent="0.25">
      <c r="A22" s="42">
        <v>18</v>
      </c>
      <c r="B22" s="43" t="s">
        <v>99</v>
      </c>
      <c r="C22" s="36">
        <f>JUVENIL!R29</f>
        <v>24.783333333333331</v>
      </c>
      <c r="D22" s="37">
        <f t="shared" si="3"/>
        <v>1</v>
      </c>
    </row>
    <row r="23" spans="1:7" x14ac:dyDescent="0.25">
      <c r="A23" s="65" t="s">
        <v>21</v>
      </c>
      <c r="B23" s="65"/>
      <c r="C23" s="33" t="s">
        <v>42</v>
      </c>
      <c r="D23" s="33" t="s">
        <v>43</v>
      </c>
      <c r="G23"/>
    </row>
    <row r="24" spans="1:7" x14ac:dyDescent="0.25">
      <c r="A24" s="42">
        <v>19</v>
      </c>
      <c r="B24" s="43" t="s">
        <v>96</v>
      </c>
      <c r="C24" s="36">
        <f>JUVENIL!R34</f>
        <v>18.716666666666669</v>
      </c>
      <c r="D24" s="37">
        <f>_xlfn.RANK.EQ(C24,$C$24:$C$29,0)</f>
        <v>3</v>
      </c>
      <c r="G24"/>
    </row>
    <row r="25" spans="1:7" x14ac:dyDescent="0.25">
      <c r="A25" s="42">
        <v>20</v>
      </c>
      <c r="B25" s="43" t="s">
        <v>97</v>
      </c>
      <c r="C25" s="36">
        <f>JUVENIL!R35</f>
        <v>13.866666666666665</v>
      </c>
      <c r="D25" s="37">
        <f t="shared" ref="D25:D29" si="4">_xlfn.RANK.EQ(C25,$C$24:$C$29,0)</f>
        <v>6</v>
      </c>
      <c r="G25"/>
    </row>
    <row r="26" spans="1:7" x14ac:dyDescent="0.25">
      <c r="A26" s="42">
        <v>21</v>
      </c>
      <c r="B26" s="43" t="s">
        <v>98</v>
      </c>
      <c r="C26" s="36">
        <f>JUVENIL!R36</f>
        <v>14.733333333333333</v>
      </c>
      <c r="D26" s="37">
        <f t="shared" si="4"/>
        <v>5</v>
      </c>
      <c r="G26"/>
    </row>
    <row r="27" spans="1:7" x14ac:dyDescent="0.25">
      <c r="A27" s="42">
        <v>22</v>
      </c>
      <c r="B27" s="43" t="s">
        <v>99</v>
      </c>
      <c r="C27" s="36">
        <f>JUVENIL!R37</f>
        <v>21.200000000000003</v>
      </c>
      <c r="D27" s="37">
        <f t="shared" si="4"/>
        <v>2</v>
      </c>
      <c r="G27"/>
    </row>
    <row r="28" spans="1:7" x14ac:dyDescent="0.25">
      <c r="A28" s="42">
        <v>23</v>
      </c>
      <c r="B28" s="43" t="s">
        <v>100</v>
      </c>
      <c r="C28" s="36">
        <f>JUVENIL!R38</f>
        <v>15.799999999999999</v>
      </c>
      <c r="D28" s="37">
        <f t="shared" si="4"/>
        <v>4</v>
      </c>
      <c r="G28"/>
    </row>
    <row r="29" spans="1:7" x14ac:dyDescent="0.25">
      <c r="A29" s="42">
        <v>24</v>
      </c>
      <c r="B29" s="43" t="s">
        <v>95</v>
      </c>
      <c r="C29" s="36">
        <f>JUVENIL!R39</f>
        <v>23.066666666666663</v>
      </c>
      <c r="D29" s="37">
        <f t="shared" si="4"/>
        <v>1</v>
      </c>
      <c r="G29"/>
    </row>
    <row r="30" spans="1:7" x14ac:dyDescent="0.25">
      <c r="G30"/>
    </row>
    <row r="31" spans="1:7" x14ac:dyDescent="0.25">
      <c r="G31"/>
    </row>
    <row r="32" spans="1:7" x14ac:dyDescent="0.25">
      <c r="G32"/>
    </row>
    <row r="33" spans="7:7" x14ac:dyDescent="0.25">
      <c r="G33"/>
    </row>
    <row r="38" spans="7:7" ht="15" customHeight="1" x14ac:dyDescent="0.25"/>
    <row r="41" spans="7:7" ht="15" customHeight="1" x14ac:dyDescent="0.25"/>
  </sheetData>
  <mergeCells count="14">
    <mergeCell ref="A9:B9"/>
    <mergeCell ref="A16:B16"/>
    <mergeCell ref="A23:B23"/>
    <mergeCell ref="A1:D1"/>
    <mergeCell ref="F1:M1"/>
    <mergeCell ref="A2:B2"/>
    <mergeCell ref="F2:G2"/>
    <mergeCell ref="H2:H3"/>
    <mergeCell ref="I2:I3"/>
    <mergeCell ref="J2:J3"/>
    <mergeCell ref="L2:L3"/>
    <mergeCell ref="M2:M3"/>
    <mergeCell ref="F3:G3"/>
    <mergeCell ref="K2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AC3</vt:lpstr>
      <vt:lpstr>AC3 - PUESTOS</vt:lpstr>
      <vt:lpstr>MAYOR</vt:lpstr>
      <vt:lpstr>MAYOR - PUESTOS</vt:lpstr>
      <vt:lpstr>JUVENIL</vt:lpstr>
      <vt:lpstr>JUVENIL - PUESTOS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2022-11-14T17:16:48Z</dcterms:modified>
</cp:coreProperties>
</file>